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823" activeTab="0"/>
  </bookViews>
  <sheets>
    <sheet name="Kop." sheetId="1" r:id="rId1"/>
    <sheet name="Aktivet" sheetId="2" r:id="rId2"/>
    <sheet name="Pasivet" sheetId="3" r:id="rId3"/>
    <sheet name="Rez.1" sheetId="4" r:id="rId4"/>
    <sheet name="Fluksi 2" sheetId="5" r:id="rId5"/>
    <sheet name="Kapitali 2" sheetId="6" r:id="rId6"/>
    <sheet name="Shenimet" sheetId="7" r:id="rId7"/>
    <sheet name="Shen.Spjeg.ne vazhdim" sheetId="8" r:id="rId8"/>
    <sheet name="Pasq.per AAM 1" sheetId="9" r:id="rId9"/>
  </sheets>
  <definedNames/>
  <calcPr fullCalcOnLoad="1"/>
</workbook>
</file>

<file path=xl/sharedStrings.xml><?xml version="1.0" encoding="utf-8"?>
<sst xmlns="http://schemas.openxmlformats.org/spreadsheetml/2006/main" count="540" uniqueCount="286">
  <si>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</si>
  <si>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</si>
  <si>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</si>
  <si>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</si>
  <si>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</si>
  <si>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</si>
  <si>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</si>
  <si>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</si>
  <si>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</si>
  <si>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</si>
  <si>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</si>
  <si>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</si>
  <si>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</si>
  <si>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</si>
  <si>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</si>
  <si>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</si>
  <si>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</si>
  <si>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</si>
  <si>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</si>
  <si>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</si>
  <si>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</si>
  <si>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</si>
  <si>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</si>
  <si>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</si>
  <si>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</si>
  <si>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</si>
  <si>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</si>
  <si>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</si>
  <si>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</si>
  <si>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</si>
  <si>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</si>
  <si>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</si>
  <si>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</si>
  <si>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</si>
  <si>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</si>
  <si>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</si>
  <si>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</si>
  <si>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</si>
  <si>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</si>
  <si>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</si>
  <si>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</si>
  <si>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</si>
  <si>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</si>
  <si>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</si>
  <si>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</si>
  <si>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</si>
  <si>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</si>
  <si>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</si>
  <si>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</si>
  <si>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</si>
  <si>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</si>
  <si>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</si>
  <si>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</si>
  <si>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</si>
  <si>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</si>
  <si>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</si>
  <si>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</si>
  <si>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</si>
  <si>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</si>
  <si>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</si>
  <si>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Pozicioni i rregulluar</t>
  </si>
  <si>
    <t>TOTALI</t>
  </si>
  <si>
    <t>Efekti ndryshimeve ne politikat kontabel</t>
  </si>
  <si>
    <t>Dividentet e paguar</t>
  </si>
  <si>
    <t>Emertimi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</si>
  <si>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</si>
  <si>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</si>
  <si>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</si>
  <si>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</si>
  <si>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</si>
  <si>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</si>
  <si>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</si>
  <si>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</si>
  <si>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S H E N I M E T          S P J E G U E S E</t>
  </si>
  <si>
    <t>Fluksi i parave nga veprimtaria e shfrytezimit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</si>
  <si>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</si>
  <si>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</si>
  <si>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</si>
  <si>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</si>
  <si>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</si>
  <si>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</si>
  <si>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</si>
  <si>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</si>
  <si>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</si>
  <si>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</si>
  <si>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</si>
  <si>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</si>
  <si>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</si>
  <si>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</si>
  <si>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</si>
  <si>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</si>
  <si>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</si>
  <si>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</si>
  <si>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</si>
  <si>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</si>
  <si>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Pasqyra e fluksit monetar - Metoda Indirekte</t>
  </si>
  <si>
    <t>Fitimi para tatimit</t>
  </si>
  <si>
    <t>Rregullime per :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</si>
  <si>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</si>
  <si>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</si>
  <si>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</si>
  <si>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</si>
  <si>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</si>
  <si>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</si>
  <si>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</si>
  <si>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MM neto e perdorur ne veprimtarite Financiare</t>
  </si>
  <si>
    <t>Amortizimin</t>
  </si>
  <si>
    <t>Humbje nga kembimet valutore</t>
  </si>
  <si>
    <t>Te ardhura nga Investimet</t>
  </si>
  <si>
    <t>Shpenzime per interesa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</si>
  <si>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</si>
  <si>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</si>
  <si>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</si>
  <si>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</si>
  <si>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</si>
  <si>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</si>
  <si>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</si>
  <si>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</si>
  <si>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</si>
  <si>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</si>
  <si>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</si>
  <si>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</si>
  <si>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</si>
  <si>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</si>
  <si>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</si>
  <si>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</si>
  <si>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</si>
  <si>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</si>
  <si>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</si>
  <si>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</si>
  <si>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</si>
  <si>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</si>
  <si>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</si>
  <si>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</si>
  <si>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</si>
  <si>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</si>
  <si>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</si>
  <si>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</si>
  <si>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</si>
  <si>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</si>
  <si>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</si>
  <si>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</si>
  <si>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</si>
  <si>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</si>
  <si>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</si>
  <si>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</si>
  <si>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</si>
  <si>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</si>
  <si>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</si>
  <si>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</si>
  <si>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</si>
  <si>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</si>
  <si>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</si>
  <si>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</si>
  <si>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</si>
  <si>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</si>
  <si>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</si>
  <si>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</si>
  <si>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</si>
  <si>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</si>
  <si>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</si>
  <si>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</si>
  <si>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</si>
  <si>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</si>
  <si>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</si>
  <si>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</si>
  <si>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A</t>
  </si>
  <si>
    <t>B</t>
  </si>
  <si>
    <t>Para ardhese</t>
  </si>
  <si>
    <t>A K T I V E T    A F A T S H K U R T R A</t>
  </si>
  <si>
    <t>Emertimi dhe Forma ligjore</t>
  </si>
  <si>
    <t>Sqarim:</t>
  </si>
  <si>
    <t>Dhënia e shënimeve shpjeguese në këtë pjesë është e detyrueshme sipas SKK 2.</t>
  </si>
  <si>
    <t>a) Informacion i përgjithsëm dhe politikat kontabël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</si>
  <si>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</si>
  <si>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</si>
  <si>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b)Shënimet qe shpjegojnë zërat e ndryshëm të pasqyrave financiare</t>
  </si>
  <si>
    <t>c) Shënime të tjera shpjegeuse</t>
  </si>
  <si>
    <t>Ref.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</si>
  <si>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</si>
  <si>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</si>
  <si>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</si>
  <si>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</si>
  <si>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</si>
  <si>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</si>
  <si>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</si>
  <si>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</si>
  <si>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</si>
  <si>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</si>
  <si>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</si>
  <si>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</si>
  <si>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</si>
  <si>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Shoqeria nuk ka derivative dhe aktive te mbajtura per tregtim</t>
  </si>
  <si>
    <t>Leke</t>
  </si>
  <si>
    <t xml:space="preserve">Nuk ka </t>
  </si>
  <si>
    <t>AKTIVET AFATGJATA</t>
  </si>
  <si>
    <t>Analiza e posteve te amortizushme</t>
  </si>
  <si>
    <t>Viti raportues</t>
  </si>
  <si>
    <t>Viti paraardhes</t>
  </si>
  <si>
    <t>Vlera</t>
  </si>
  <si>
    <t>Amortizimi</t>
  </si>
  <si>
    <t>Vl.mbetur</t>
  </si>
  <si>
    <t>PASIVET  AFATSHKURTRA</t>
  </si>
  <si>
    <t>PASIVET  AFATGJATA</t>
  </si>
  <si>
    <t xml:space="preserve">KAPITALI </t>
  </si>
  <si>
    <t>C</t>
  </si>
  <si>
    <t>Gjendje</t>
  </si>
  <si>
    <t>Shtesa</t>
  </si>
  <si>
    <t>Pakesime</t>
  </si>
  <si>
    <t xml:space="preserve">             TOTALI</t>
  </si>
  <si>
    <t>Administratori</t>
  </si>
  <si>
    <t>Po</t>
  </si>
  <si>
    <t>Jo</t>
  </si>
  <si>
    <t>Krijim rezerva</t>
  </si>
  <si>
    <t>1.a</t>
  </si>
  <si>
    <t>1.b</t>
  </si>
  <si>
    <t>3.a</t>
  </si>
  <si>
    <t>3.b</t>
  </si>
  <si>
    <t>3.c</t>
  </si>
  <si>
    <t>3.d</t>
  </si>
  <si>
    <t>4.a</t>
  </si>
  <si>
    <t>4.b</t>
  </si>
  <si>
    <t>TOTALI  AKTIVEVE  ( I + II )</t>
  </si>
  <si>
    <t>LEKE</t>
  </si>
  <si>
    <t>2.a</t>
  </si>
  <si>
    <t>2.b</t>
  </si>
  <si>
    <t xml:space="preserve">Leke </t>
  </si>
  <si>
    <t>3.e</t>
  </si>
  <si>
    <t>Vo</t>
  </si>
  <si>
    <t>Shif  shenimet bashkangjitur Pasqyrave Financiare</t>
  </si>
  <si>
    <t>TOTALI  PASIVEVE DHE KAPITALIT  ( I + II + III )</t>
  </si>
  <si>
    <t>Toka, Troje &amp; Terrene</t>
  </si>
  <si>
    <t xml:space="preserve">PASQYRA E TE ARDHURAVE DHE SHPENZIMEVE </t>
  </si>
  <si>
    <t>D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</si>
  <si>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</si>
  <si>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</si>
  <si>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</si>
  <si>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3.f</t>
  </si>
  <si>
    <t>Ndertime e Instalime te pergjithshme</t>
  </si>
  <si>
    <t xml:space="preserve">Mjete transporti </t>
  </si>
  <si>
    <t>Mjete transporti e sherbimi</t>
  </si>
  <si>
    <t xml:space="preserve">Ndertesa </t>
  </si>
  <si>
    <t>Ndertime e instalime te pergjittshme</t>
  </si>
  <si>
    <t xml:space="preserve">Makineri e paisje e vegla pune </t>
  </si>
  <si>
    <t xml:space="preserve">Aktive Afatgjata Materiale -Ne proces </t>
  </si>
  <si>
    <t xml:space="preserve">Paisje zyre dhe informatike </t>
  </si>
  <si>
    <t>Toka, Troje  &amp;  terrene</t>
  </si>
  <si>
    <t>Paisje zyre dhe iformatike</t>
  </si>
  <si>
    <t>Ndert.Inst.Pergjithshme</t>
  </si>
  <si>
    <t>Makineri paisje vegla pune</t>
  </si>
  <si>
    <t xml:space="preserve">ShIrgjan , Fshati Topçias </t>
  </si>
  <si>
    <t>ELBASAN</t>
  </si>
  <si>
    <t xml:space="preserve">Tatim fitimi </t>
  </si>
  <si>
    <t>3.g</t>
  </si>
  <si>
    <t xml:space="preserve">Te  ardhurat </t>
  </si>
  <si>
    <t xml:space="preserve">Shpenzimet </t>
  </si>
  <si>
    <t>Rezultati Ekonomik</t>
  </si>
  <si>
    <t>L 03010201 S</t>
  </si>
  <si>
    <t>10.06.2010</t>
  </si>
  <si>
    <t xml:space="preserve">Financim, projektim, ndertimi, venia ne  pune, </t>
  </si>
  <si>
    <t xml:space="preserve">administrimi, mirembajtja, prodhim dhe tregtim te </t>
  </si>
  <si>
    <t>energjise, te hidrocentralit "TOPÇIAS" dhe transferim ne</t>
  </si>
  <si>
    <t>nga Ministria e Ekonomise Tregtise dhe Energjitikes……</t>
  </si>
  <si>
    <t>baze te lejave te koncensionit te formes BOT, dhene</t>
  </si>
  <si>
    <t xml:space="preserve">"W.E.T - T." SHPK  Elbasan </t>
  </si>
  <si>
    <t>Shoqeria sipas objektit te veprimtarise eshte ne fazen</t>
  </si>
  <si>
    <t xml:space="preserve">e pare te saj : Financimin, projektimin, ndertimin dhe venjen  </t>
  </si>
  <si>
    <t>ne pune e hidrocentralIT "TOPÇIAS" sipas  lejes koncensionare</t>
  </si>
  <si>
    <t>forma BOT e dhene nga Ministria Ekonomise Tregtise dhe Energjitikes</t>
  </si>
  <si>
    <t>me autorizim te Keshilit te Ministrave.</t>
  </si>
  <si>
    <t xml:space="preserve">"W.E.T - T."  SHPK  Elbasan </t>
  </si>
  <si>
    <t xml:space="preserve">Hartuesi i Pasqyrave Financiare </t>
  </si>
  <si>
    <t>Pozicioni me 31 dhjetor 2011</t>
  </si>
  <si>
    <t>HYDRO ENERGJI TRANSFORMER TOPCIAS-EL</t>
  </si>
  <si>
    <t>01.01.2013</t>
  </si>
  <si>
    <t>31.12.2013</t>
  </si>
  <si>
    <t>Pasqyrat    Financiare    te    Vitit   2013</t>
  </si>
  <si>
    <t>Pasqyra   e   te   Ardhurave   dhe   Shpenzimeve     2013</t>
  </si>
  <si>
    <t>Pasqyra   e   Fluksit   Monetar  -  Metoda  Indirekte   2013</t>
  </si>
  <si>
    <t>Pasqyra  e  Ndryshimeve  ne  Kapital  2013</t>
  </si>
  <si>
    <t>Pozicioni me 31 dhjetor 2012</t>
  </si>
  <si>
    <t>Pozicioni me 31 Dhjetor 2013</t>
  </si>
  <si>
    <t>Aktivet Afatgjata Materiale  31.12.2013</t>
  </si>
  <si>
    <t>Amortizimi A.A.Materiale    31.12.2013</t>
  </si>
  <si>
    <t>Vlera Kontabel Neto e A.A.Materiale  31.12.2013</t>
  </si>
  <si>
    <t>Viti   2013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</si>
</sst>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#,##0.0"/>
    <numFmt numFmtId="166" formatCode="_-* #,##0_L_e_k_-;\-* #,##0_L_e_k_-;_-* &quot;-&quot;??_L_e_k_-;_-@_-"/>
    <numFmt numFmtId="167" formatCode="_-* #,##0.0_L_e_k_-;\-* #,##0.0_L_e_k_-;_-* &quot;-&quot;??_L_e_k_-;_-@_-"/>
    <numFmt numFmtId="168" formatCode="_-* #,##0.000_L_e_k_-;\-* #,##0.000_L_e_k_-;_-* &quot;-&quot;??_L_e_k_-;_-@_-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u val="single"/>
      <sz val="9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14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3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3" fontId="14" fillId="0" borderId="2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165" fontId="0" fillId="0" borderId="19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4" fillId="0" borderId="19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12" fillId="0" borderId="39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14" fillId="0" borderId="20" xfId="0" applyNumberFormat="1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20" xfId="44" applyNumberFormat="1" applyBorder="1" applyAlignment="1">
      <alignment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/>
    </xf>
    <xf numFmtId="3" fontId="0" fillId="0" borderId="20" xfId="0" applyNumberFormat="1" applyFont="1" applyBorder="1" applyAlignment="1">
      <alignment horizontal="right" vertical="center"/>
    </xf>
    <xf numFmtId="3" fontId="0" fillId="0" borderId="40" xfId="0" applyNumberFormat="1" applyFont="1" applyBorder="1" applyAlignment="1">
      <alignment horizontal="right" vertical="center"/>
    </xf>
    <xf numFmtId="3" fontId="14" fillId="0" borderId="29" xfId="0" applyNumberFormat="1" applyFont="1" applyBorder="1" applyAlignment="1">
      <alignment horizontal="right" vertical="center"/>
    </xf>
    <xf numFmtId="3" fontId="14" fillId="0" borderId="20" xfId="0" applyNumberFormat="1" applyFont="1" applyBorder="1" applyAlignment="1">
      <alignment horizontal="right" vertical="center"/>
    </xf>
    <xf numFmtId="3" fontId="14" fillId="0" borderId="20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9" fillId="0" borderId="20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3" fontId="9" fillId="0" borderId="41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14" fillId="0" borderId="22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20" fillId="0" borderId="20" xfId="0" applyFont="1" applyBorder="1" applyAlignment="1">
      <alignment vertical="center"/>
    </xf>
    <xf numFmtId="0" fontId="20" fillId="0" borderId="20" xfId="0" applyFont="1" applyBorder="1" applyAlignment="1">
      <alignment horizontal="center" vertical="center"/>
    </xf>
    <xf numFmtId="3" fontId="20" fillId="0" borderId="20" xfId="44" applyNumberFormat="1" applyFont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166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15" fontId="0" fillId="0" borderId="29" xfId="0" applyNumberFormat="1" applyFont="1" applyBorder="1" applyAlignment="1">
      <alignment horizontal="center"/>
    </xf>
    <xf numFmtId="46" fontId="0" fillId="0" borderId="29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35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2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66" fontId="5" fillId="0" borderId="20" xfId="42" applyNumberFormat="1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center"/>
    </xf>
    <xf numFmtId="0" fontId="9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9" fillId="0" borderId="43" xfId="0" applyFont="1" applyBorder="1" applyAlignment="1">
      <alignment horizontal="center"/>
    </xf>
    <xf numFmtId="0" fontId="9" fillId="0" borderId="43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166" fontId="19" fillId="0" borderId="0" xfId="42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3" fontId="4" fillId="0" borderId="20" xfId="0" applyNumberFormat="1" applyFont="1" applyBorder="1" applyAlignment="1">
      <alignment horizontal="center"/>
    </xf>
    <xf numFmtId="3" fontId="19" fillId="0" borderId="20" xfId="0" applyNumberFormat="1" applyFont="1" applyBorder="1" applyAlignment="1">
      <alignment/>
    </xf>
    <xf numFmtId="3" fontId="19" fillId="0" borderId="2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14" fillId="0" borderId="20" xfId="0" applyNumberFormat="1" applyFont="1" applyFill="1" applyBorder="1" applyAlignment="1">
      <alignment vertical="center"/>
    </xf>
    <xf numFmtId="166" fontId="5" fillId="0" borderId="20" xfId="42" applyNumberFormat="1" applyFont="1" applyBorder="1" applyAlignment="1">
      <alignment/>
    </xf>
    <xf numFmtId="3" fontId="4" fillId="0" borderId="20" xfId="42" applyNumberFormat="1" applyFont="1" applyBorder="1" applyAlignment="1">
      <alignment horizontal="right" vertical="center"/>
    </xf>
    <xf numFmtId="3" fontId="5" fillId="0" borderId="0" xfId="42" applyNumberFormat="1" applyFont="1" applyBorder="1" applyAlignment="1">
      <alignment/>
    </xf>
    <xf numFmtId="166" fontId="5" fillId="0" borderId="0" xfId="42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22" fillId="0" borderId="0" xfId="0" applyFont="1" applyFill="1" applyBorder="1" applyAlignment="1">
      <alignment/>
    </xf>
    <xf numFmtId="1" fontId="5" fillId="0" borderId="0" xfId="0" applyNumberFormat="1" applyFont="1" applyBorder="1" applyAlignment="1">
      <alignment/>
    </xf>
    <xf numFmtId="166" fontId="4" fillId="0" borderId="20" xfId="42" applyNumberFormat="1" applyFont="1" applyBorder="1" applyAlignment="1">
      <alignment horizontal="left"/>
    </xf>
    <xf numFmtId="166" fontId="19" fillId="0" borderId="20" xfId="42" applyNumberFormat="1" applyFont="1" applyBorder="1" applyAlignment="1">
      <alignment horizontal="left" vertical="center"/>
    </xf>
    <xf numFmtId="3" fontId="4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66" fontId="14" fillId="0" borderId="0" xfId="42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vertical="center"/>
    </xf>
    <xf numFmtId="3" fontId="9" fillId="0" borderId="0" xfId="42" applyNumberFormat="1" applyFont="1" applyBorder="1" applyAlignment="1">
      <alignment/>
    </xf>
    <xf numFmtId="3" fontId="19" fillId="0" borderId="0" xfId="42" applyNumberFormat="1" applyFont="1" applyBorder="1" applyAlignment="1">
      <alignment/>
    </xf>
    <xf numFmtId="3" fontId="19" fillId="0" borderId="44" xfId="42" applyNumberFormat="1" applyFont="1" applyBorder="1" applyAlignment="1">
      <alignment/>
    </xf>
    <xf numFmtId="3" fontId="4" fillId="0" borderId="0" xfId="42" applyNumberFormat="1" applyFont="1" applyBorder="1" applyAlignment="1">
      <alignment/>
    </xf>
    <xf numFmtId="0" fontId="15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0" fillId="33" borderId="20" xfId="0" applyNumberFormat="1" applyFont="1" applyFill="1" applyBorder="1" applyAlignment="1">
      <alignment vertical="center"/>
    </xf>
    <xf numFmtId="166" fontId="19" fillId="0" borderId="20" xfId="42" applyNumberFormat="1" applyFont="1" applyBorder="1" applyAlignment="1">
      <alignment vertic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21" fontId="9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29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4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9" fillId="0" borderId="1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tabSelected="1" zoomScalePageLayoutView="0" workbookViewId="0" topLeftCell="A1">
      <selection activeCell="K23" sqref="K23"/>
    </sheetView>
  </sheetViews>
  <sheetFormatPr defaultColWidth="9.140625" defaultRowHeight="12.75"/>
  <cols>
    <col min="1" max="1" width="0.71875" style="41" customWidth="1"/>
    <col min="2" max="3" width="9.140625" style="41" customWidth="1"/>
    <col min="4" max="4" width="9.28125" style="41" customWidth="1"/>
    <col min="5" max="5" width="11.421875" style="41" customWidth="1"/>
    <col min="6" max="6" width="12.8515625" style="41" customWidth="1"/>
    <col min="7" max="7" width="5.421875" style="41" customWidth="1"/>
    <col min="8" max="9" width="9.140625" style="41" customWidth="1"/>
    <col min="10" max="10" width="3.140625" style="41" customWidth="1"/>
    <col min="11" max="11" width="9.140625" style="41" customWidth="1"/>
    <col min="12" max="12" width="1.8515625" style="41" customWidth="1"/>
    <col min="13" max="16384" width="9.140625" style="41" customWidth="1"/>
  </cols>
  <sheetData>
    <row r="1" s="37" customFormat="1" ht="6.75" customHeight="1"/>
    <row r="2" spans="2:11" s="37" customFormat="1" ht="12.75">
      <c r="B2" s="42"/>
      <c r="C2" s="43"/>
      <c r="D2" s="43"/>
      <c r="E2" s="43"/>
      <c r="F2" s="43"/>
      <c r="G2" s="43"/>
      <c r="H2" s="43"/>
      <c r="I2" s="43"/>
      <c r="J2" s="43"/>
      <c r="K2" s="44"/>
    </row>
    <row r="3" spans="2:11" s="38" customFormat="1" ht="13.5" customHeight="1">
      <c r="B3" s="45"/>
      <c r="C3" s="46" t="s">
        <v>170</v>
      </c>
      <c r="D3" s="46"/>
      <c r="E3" s="46"/>
      <c r="F3" s="193" t="s">
        <v>273</v>
      </c>
      <c r="G3" s="194"/>
      <c r="H3" s="192"/>
      <c r="I3" s="193"/>
      <c r="J3" s="195"/>
      <c r="K3" s="48"/>
    </row>
    <row r="4" spans="2:11" s="38" customFormat="1" ht="13.5" customHeight="1">
      <c r="B4" s="45"/>
      <c r="C4" s="46" t="s">
        <v>110</v>
      </c>
      <c r="D4" s="46"/>
      <c r="E4" s="46"/>
      <c r="F4" s="193" t="s">
        <v>257</v>
      </c>
      <c r="G4" s="196"/>
      <c r="H4" s="197"/>
      <c r="I4" s="198"/>
      <c r="J4" s="198"/>
      <c r="K4" s="48"/>
    </row>
    <row r="5" spans="2:11" s="38" customFormat="1" ht="13.5" customHeight="1">
      <c r="B5" s="45"/>
      <c r="C5" s="46" t="s">
        <v>5</v>
      </c>
      <c r="D5" s="46"/>
      <c r="E5" s="46"/>
      <c r="F5" s="199" t="s">
        <v>250</v>
      </c>
      <c r="G5" s="193"/>
      <c r="H5" s="193"/>
      <c r="I5" s="193"/>
      <c r="J5" s="193"/>
      <c r="K5" s="48"/>
    </row>
    <row r="6" spans="2:11" s="38" customFormat="1" ht="13.5" customHeight="1">
      <c r="B6" s="45"/>
      <c r="C6" s="46"/>
      <c r="D6" s="46"/>
      <c r="E6" s="46"/>
      <c r="F6" s="195"/>
      <c r="G6" s="195"/>
      <c r="H6" s="191" t="s">
        <v>251</v>
      </c>
      <c r="I6" s="191"/>
      <c r="J6" s="198"/>
      <c r="K6" s="48"/>
    </row>
    <row r="7" spans="2:11" s="38" customFormat="1" ht="13.5" customHeight="1">
      <c r="B7" s="45"/>
      <c r="C7" s="46" t="s">
        <v>0</v>
      </c>
      <c r="D7" s="46"/>
      <c r="E7" s="46"/>
      <c r="F7" s="193" t="s">
        <v>258</v>
      </c>
      <c r="G7" s="200"/>
      <c r="H7" s="195"/>
      <c r="I7" s="195"/>
      <c r="J7" s="195"/>
      <c r="K7" s="48"/>
    </row>
    <row r="8" spans="2:11" s="38" customFormat="1" ht="13.5" customHeight="1">
      <c r="B8" s="45"/>
      <c r="C8" s="46" t="s">
        <v>1</v>
      </c>
      <c r="D8" s="46"/>
      <c r="E8" s="46"/>
      <c r="F8" s="199"/>
      <c r="G8" s="190"/>
      <c r="H8" s="195"/>
      <c r="I8" s="195"/>
      <c r="J8" s="195"/>
      <c r="K8" s="48"/>
    </row>
    <row r="9" spans="2:11" s="38" customFormat="1" ht="13.5" customHeight="1">
      <c r="B9" s="45"/>
      <c r="C9" s="46"/>
      <c r="D9" s="46"/>
      <c r="E9" s="46"/>
      <c r="F9" s="195"/>
      <c r="G9" s="195"/>
      <c r="H9" s="195"/>
      <c r="I9" s="195"/>
      <c r="J9" s="195"/>
      <c r="K9" s="48"/>
    </row>
    <row r="10" spans="2:11" s="38" customFormat="1" ht="13.5" customHeight="1">
      <c r="B10" s="45"/>
      <c r="C10" s="46" t="s">
        <v>30</v>
      </c>
      <c r="D10" s="46"/>
      <c r="E10" s="46"/>
      <c r="F10" s="193" t="s">
        <v>259</v>
      </c>
      <c r="G10" s="193"/>
      <c r="H10" s="193"/>
      <c r="I10" s="193"/>
      <c r="J10" s="193"/>
      <c r="K10" s="48"/>
    </row>
    <row r="11" spans="2:11" s="38" customFormat="1" ht="13.5" customHeight="1">
      <c r="B11" s="45"/>
      <c r="C11" s="46"/>
      <c r="D11" s="46"/>
      <c r="E11" s="46"/>
      <c r="F11" s="199" t="s">
        <v>260</v>
      </c>
      <c r="G11" s="199"/>
      <c r="H11" s="199"/>
      <c r="I11" s="199"/>
      <c r="J11" s="199"/>
      <c r="K11" s="48"/>
    </row>
    <row r="12" spans="2:11" s="38" customFormat="1" ht="13.5" customHeight="1">
      <c r="B12" s="45"/>
      <c r="C12" s="46"/>
      <c r="D12" s="46"/>
      <c r="E12" s="46"/>
      <c r="F12" s="199" t="s">
        <v>261</v>
      </c>
      <c r="G12" s="199"/>
      <c r="H12" s="199"/>
      <c r="I12" s="199"/>
      <c r="J12" s="199"/>
      <c r="K12" s="48"/>
    </row>
    <row r="13" spans="2:11" s="39" customFormat="1" ht="12.75">
      <c r="B13" s="50"/>
      <c r="C13" s="51"/>
      <c r="D13" s="51"/>
      <c r="E13" s="51"/>
      <c r="F13" s="284" t="s">
        <v>263</v>
      </c>
      <c r="G13" s="284"/>
      <c r="H13" s="284"/>
      <c r="I13" s="284"/>
      <c r="J13" s="284"/>
      <c r="K13" s="285"/>
    </row>
    <row r="14" spans="2:11" s="39" customFormat="1" ht="12.75">
      <c r="B14" s="50"/>
      <c r="C14" s="51"/>
      <c r="D14" s="51"/>
      <c r="E14" s="51"/>
      <c r="F14" s="286" t="s">
        <v>262</v>
      </c>
      <c r="G14" s="51"/>
      <c r="H14" s="51"/>
      <c r="I14" s="51"/>
      <c r="J14" s="51"/>
      <c r="K14" s="52"/>
    </row>
    <row r="15" spans="2:11" s="39" customFormat="1" ht="12.75">
      <c r="B15" s="50"/>
      <c r="C15" s="51"/>
      <c r="D15" s="51"/>
      <c r="E15" s="51"/>
      <c r="F15" s="51"/>
      <c r="G15" s="51"/>
      <c r="H15" s="51"/>
      <c r="I15" s="51"/>
      <c r="J15" s="51"/>
      <c r="K15" s="52"/>
    </row>
    <row r="16" spans="2:11" s="39" customFormat="1" ht="12.75">
      <c r="B16" s="50"/>
      <c r="C16" s="51"/>
      <c r="D16" s="51"/>
      <c r="E16" s="51"/>
      <c r="F16" s="51"/>
      <c r="G16" s="51"/>
      <c r="H16" s="51"/>
      <c r="I16" s="51"/>
      <c r="J16" s="51"/>
      <c r="K16" s="52"/>
    </row>
    <row r="17" spans="2:11" s="39" customFormat="1" ht="12.75">
      <c r="B17" s="50"/>
      <c r="C17" s="51"/>
      <c r="D17" s="51"/>
      <c r="E17" s="51"/>
      <c r="F17" s="51"/>
      <c r="G17" s="51"/>
      <c r="H17" s="51"/>
      <c r="I17" s="51"/>
      <c r="J17" s="51"/>
      <c r="K17" s="52"/>
    </row>
    <row r="18" spans="2:11" s="39" customFormat="1" ht="12.75">
      <c r="B18" s="50"/>
      <c r="C18" s="51"/>
      <c r="D18" s="51"/>
      <c r="E18" s="51"/>
      <c r="F18" s="51"/>
      <c r="G18" s="51"/>
      <c r="H18" s="51"/>
      <c r="I18" s="51"/>
      <c r="J18" s="51"/>
      <c r="K18" s="52"/>
    </row>
    <row r="19" spans="2:11" s="39" customFormat="1" ht="12.75">
      <c r="B19" s="50"/>
      <c r="C19" s="51"/>
      <c r="D19" s="51"/>
      <c r="E19" s="51"/>
      <c r="F19" s="51"/>
      <c r="G19" s="51"/>
      <c r="H19" s="51"/>
      <c r="I19" s="51"/>
      <c r="J19" s="51"/>
      <c r="K19" s="52"/>
    </row>
    <row r="20" spans="2:11" s="39" customFormat="1" ht="12.75">
      <c r="B20" s="50"/>
      <c r="C20" s="51"/>
      <c r="D20" s="51"/>
      <c r="E20" s="51"/>
      <c r="F20" s="51"/>
      <c r="G20" s="51"/>
      <c r="H20" s="51"/>
      <c r="I20" s="51"/>
      <c r="J20" s="51"/>
      <c r="K20" s="52"/>
    </row>
    <row r="21" spans="2:11" s="39" customFormat="1" ht="12.75">
      <c r="B21" s="50"/>
      <c r="D21" s="51"/>
      <c r="E21" s="51"/>
      <c r="F21" s="51"/>
      <c r="G21" s="51"/>
      <c r="H21" s="51"/>
      <c r="I21" s="51"/>
      <c r="J21" s="51"/>
      <c r="K21" s="52"/>
    </row>
    <row r="22" spans="2:11" s="39" customFormat="1" ht="12.75">
      <c r="B22" s="50"/>
      <c r="C22" s="51"/>
      <c r="D22" s="51"/>
      <c r="E22" s="51"/>
      <c r="F22" s="51"/>
      <c r="G22" s="51"/>
      <c r="H22" s="51"/>
      <c r="I22" s="51"/>
      <c r="J22" s="51"/>
      <c r="K22" s="52"/>
    </row>
    <row r="23" spans="2:11" s="39" customFormat="1" ht="12.75">
      <c r="B23" s="50"/>
      <c r="C23" s="51"/>
      <c r="D23" s="51"/>
      <c r="E23" s="51"/>
      <c r="F23" s="51"/>
      <c r="G23" s="51"/>
      <c r="H23" s="51"/>
      <c r="I23" s="51"/>
      <c r="J23" s="51"/>
      <c r="K23" s="52"/>
    </row>
    <row r="24" spans="2:11" s="39" customFormat="1" ht="12.75">
      <c r="B24" s="50"/>
      <c r="C24" s="51"/>
      <c r="D24" s="51"/>
      <c r="E24" s="51"/>
      <c r="F24" s="51"/>
      <c r="G24" s="51"/>
      <c r="H24" s="51"/>
      <c r="I24" s="51"/>
      <c r="J24" s="51"/>
      <c r="K24" s="52"/>
    </row>
    <row r="25" spans="1:11" s="53" customFormat="1" ht="33.75">
      <c r="A25" s="39"/>
      <c r="B25" s="309" t="s">
        <v>6</v>
      </c>
      <c r="C25" s="310"/>
      <c r="D25" s="310"/>
      <c r="E25" s="310"/>
      <c r="F25" s="310"/>
      <c r="G25" s="310"/>
      <c r="H25" s="310"/>
      <c r="I25" s="310"/>
      <c r="J25" s="310"/>
      <c r="K25" s="311"/>
    </row>
    <row r="26" spans="1:11" s="39" customFormat="1" ht="12.75">
      <c r="A26" s="53"/>
      <c r="B26" s="54"/>
      <c r="C26" s="312" t="s">
        <v>76</v>
      </c>
      <c r="D26" s="312"/>
      <c r="E26" s="312"/>
      <c r="F26" s="312"/>
      <c r="G26" s="312"/>
      <c r="H26" s="312"/>
      <c r="I26" s="312"/>
      <c r="J26" s="312"/>
      <c r="K26" s="52"/>
    </row>
    <row r="27" spans="2:11" s="39" customFormat="1" ht="12.75">
      <c r="B27" s="50"/>
      <c r="C27" s="312" t="s">
        <v>77</v>
      </c>
      <c r="D27" s="312"/>
      <c r="E27" s="312"/>
      <c r="F27" s="312"/>
      <c r="G27" s="312"/>
      <c r="H27" s="312"/>
      <c r="I27" s="312"/>
      <c r="J27" s="312"/>
      <c r="K27" s="52"/>
    </row>
    <row r="28" spans="2:11" s="39" customFormat="1" ht="12.75">
      <c r="B28" s="50"/>
      <c r="C28" s="51"/>
      <c r="D28" s="51"/>
      <c r="E28" s="51"/>
      <c r="F28" s="51"/>
      <c r="G28" s="51"/>
      <c r="H28" s="51"/>
      <c r="I28" s="51"/>
      <c r="J28" s="51"/>
      <c r="K28" s="52"/>
    </row>
    <row r="29" spans="2:11" s="39" customFormat="1" ht="12.75">
      <c r="B29" s="50"/>
      <c r="C29" s="51"/>
      <c r="D29" s="51"/>
      <c r="E29" s="51"/>
      <c r="F29" s="51"/>
      <c r="G29" s="51"/>
      <c r="H29" s="51"/>
      <c r="I29" s="51"/>
      <c r="J29" s="51"/>
      <c r="K29" s="52"/>
    </row>
    <row r="30" spans="1:11" s="58" customFormat="1" ht="33.75">
      <c r="A30" s="39"/>
      <c r="B30" s="50"/>
      <c r="C30" s="51"/>
      <c r="D30" s="51"/>
      <c r="E30" s="51"/>
      <c r="F30" s="55" t="s">
        <v>285</v>
      </c>
      <c r="G30" s="56"/>
      <c r="H30" s="56"/>
      <c r="I30" s="56"/>
      <c r="J30" s="56"/>
      <c r="K30" s="57"/>
    </row>
    <row r="31" spans="2:11" s="58" customFormat="1" ht="12.75">
      <c r="B31" s="59"/>
      <c r="C31" s="56"/>
      <c r="D31" s="56"/>
      <c r="E31" s="56"/>
      <c r="F31" s="56"/>
      <c r="G31" s="56"/>
      <c r="H31" s="56"/>
      <c r="I31" s="56"/>
      <c r="J31" s="56"/>
      <c r="K31" s="57"/>
    </row>
    <row r="32" spans="2:11" s="58" customFormat="1" ht="12.75">
      <c r="B32" s="59"/>
      <c r="C32" s="56"/>
      <c r="D32" s="56"/>
      <c r="E32" s="56"/>
      <c r="F32" s="56"/>
      <c r="G32" s="56"/>
      <c r="H32" s="56"/>
      <c r="I32" s="56"/>
      <c r="J32" s="56"/>
      <c r="K32" s="57"/>
    </row>
    <row r="33" spans="2:11" s="58" customFormat="1" ht="12.75">
      <c r="B33" s="59"/>
      <c r="C33" s="56"/>
      <c r="D33" s="56"/>
      <c r="E33" s="56"/>
      <c r="F33" s="56"/>
      <c r="G33" s="56"/>
      <c r="H33" s="56"/>
      <c r="I33" s="56"/>
      <c r="J33" s="56"/>
      <c r="K33" s="57"/>
    </row>
    <row r="34" spans="2:11" s="58" customFormat="1" ht="12.75">
      <c r="B34" s="59"/>
      <c r="C34" s="56"/>
      <c r="D34" s="56"/>
      <c r="E34" s="56"/>
      <c r="F34" s="56"/>
      <c r="G34" s="56"/>
      <c r="H34" s="56"/>
      <c r="I34" s="56"/>
      <c r="J34" s="56"/>
      <c r="K34" s="57"/>
    </row>
    <row r="35" spans="2:11" s="58" customFormat="1" ht="12.75">
      <c r="B35" s="59"/>
      <c r="C35" s="56"/>
      <c r="D35" s="56"/>
      <c r="E35" s="56"/>
      <c r="F35" s="56"/>
      <c r="G35" s="56"/>
      <c r="H35" s="56"/>
      <c r="I35" s="56"/>
      <c r="J35" s="56"/>
      <c r="K35" s="57"/>
    </row>
    <row r="36" spans="2:11" s="58" customFormat="1" ht="12.75">
      <c r="B36" s="59"/>
      <c r="C36" s="56"/>
      <c r="D36" s="56"/>
      <c r="E36" s="56"/>
      <c r="F36" s="56"/>
      <c r="G36" s="56"/>
      <c r="H36" s="56"/>
      <c r="I36" s="56"/>
      <c r="J36" s="56"/>
      <c r="K36" s="57"/>
    </row>
    <row r="37" spans="2:11" s="58" customFormat="1" ht="12.75">
      <c r="B37" s="59"/>
      <c r="C37" s="56"/>
      <c r="D37" s="56"/>
      <c r="E37" s="56"/>
      <c r="F37" s="56"/>
      <c r="G37" s="56"/>
      <c r="H37" s="56"/>
      <c r="I37" s="56"/>
      <c r="J37" s="56"/>
      <c r="K37" s="57"/>
    </row>
    <row r="38" spans="2:11" s="58" customFormat="1" ht="12.75">
      <c r="B38" s="59"/>
      <c r="C38" s="56"/>
      <c r="D38" s="56"/>
      <c r="E38" s="56"/>
      <c r="F38" s="56"/>
      <c r="G38" s="56"/>
      <c r="H38" s="56"/>
      <c r="I38" s="56"/>
      <c r="J38" s="56"/>
      <c r="K38" s="57"/>
    </row>
    <row r="39" spans="2:11" s="58" customFormat="1" ht="12.75">
      <c r="B39" s="59"/>
      <c r="C39" s="56"/>
      <c r="D39" s="56"/>
      <c r="E39" s="56"/>
      <c r="F39" s="56"/>
      <c r="G39" s="56"/>
      <c r="H39" s="56"/>
      <c r="I39" s="56"/>
      <c r="J39" s="56"/>
      <c r="K39" s="57"/>
    </row>
    <row r="40" spans="2:11" s="58" customFormat="1" ht="12.75">
      <c r="B40" s="59"/>
      <c r="C40" s="56"/>
      <c r="D40" s="56"/>
      <c r="E40" s="56"/>
      <c r="F40" s="56"/>
      <c r="G40" s="56"/>
      <c r="H40" s="56"/>
      <c r="I40" s="56"/>
      <c r="J40" s="56"/>
      <c r="K40" s="57"/>
    </row>
    <row r="41" spans="2:11" s="58" customFormat="1" ht="12.75">
      <c r="B41" s="59"/>
      <c r="C41" s="56"/>
      <c r="D41" s="56"/>
      <c r="E41" s="56"/>
      <c r="F41" s="56"/>
      <c r="G41" s="56"/>
      <c r="H41" s="56"/>
      <c r="I41" s="56"/>
      <c r="J41" s="56"/>
      <c r="K41" s="57"/>
    </row>
    <row r="42" spans="2:11" s="58" customFormat="1" ht="12.75">
      <c r="B42" s="59"/>
      <c r="C42" s="56"/>
      <c r="D42" s="56"/>
      <c r="E42" s="56"/>
      <c r="F42" s="56"/>
      <c r="G42" s="56"/>
      <c r="H42" s="56"/>
      <c r="I42" s="56"/>
      <c r="J42" s="56"/>
      <c r="K42" s="57"/>
    </row>
    <row r="43" spans="2:11" s="58" customFormat="1" ht="12.75">
      <c r="B43" s="59"/>
      <c r="C43" s="56"/>
      <c r="D43" s="56"/>
      <c r="E43" s="56"/>
      <c r="F43" s="56"/>
      <c r="G43" s="56"/>
      <c r="H43" s="56"/>
      <c r="I43" s="56"/>
      <c r="J43" s="56"/>
      <c r="K43" s="57"/>
    </row>
    <row r="44" spans="2:11" s="58" customFormat="1" ht="12.75">
      <c r="B44" s="59"/>
      <c r="C44" s="56"/>
      <c r="D44" s="56"/>
      <c r="E44" s="56"/>
      <c r="F44" s="56"/>
      <c r="G44" s="56"/>
      <c r="H44" s="56"/>
      <c r="I44" s="56"/>
      <c r="J44" s="56"/>
      <c r="K44" s="57"/>
    </row>
    <row r="45" spans="2:11" s="58" customFormat="1" ht="9" customHeight="1">
      <c r="B45" s="59"/>
      <c r="C45" s="56"/>
      <c r="D45" s="56"/>
      <c r="E45" s="56"/>
      <c r="F45" s="56"/>
      <c r="G45" s="56"/>
      <c r="H45" s="56"/>
      <c r="I45" s="56"/>
      <c r="J45" s="56"/>
      <c r="K45" s="57"/>
    </row>
    <row r="46" spans="2:11" s="58" customFormat="1" ht="12.75">
      <c r="B46" s="59"/>
      <c r="C46" s="56"/>
      <c r="D46" s="56"/>
      <c r="E46" s="56"/>
      <c r="F46" s="56"/>
      <c r="G46" s="56"/>
      <c r="H46" s="56"/>
      <c r="I46" s="56"/>
      <c r="J46" s="56"/>
      <c r="K46" s="57"/>
    </row>
    <row r="47" spans="2:11" s="58" customFormat="1" ht="12.75">
      <c r="B47" s="59"/>
      <c r="C47" s="56"/>
      <c r="D47" s="56"/>
      <c r="E47" s="56"/>
      <c r="F47" s="56"/>
      <c r="G47" s="56"/>
      <c r="H47" s="56"/>
      <c r="I47" s="56"/>
      <c r="J47" s="56"/>
      <c r="K47" s="57"/>
    </row>
    <row r="48" spans="2:11" s="38" customFormat="1" ht="12.75" customHeight="1">
      <c r="B48" s="45"/>
      <c r="C48" s="46" t="s">
        <v>116</v>
      </c>
      <c r="D48" s="46"/>
      <c r="E48" s="46"/>
      <c r="F48" s="46"/>
      <c r="G48" s="46"/>
      <c r="H48" s="313" t="s">
        <v>211</v>
      </c>
      <c r="I48" s="313"/>
      <c r="J48" s="46"/>
      <c r="K48" s="48"/>
    </row>
    <row r="49" spans="2:11" s="38" customFormat="1" ht="12.75" customHeight="1">
      <c r="B49" s="45"/>
      <c r="C49" s="46" t="s">
        <v>117</v>
      </c>
      <c r="D49" s="46"/>
      <c r="E49" s="46"/>
      <c r="F49" s="46"/>
      <c r="G49" s="46"/>
      <c r="H49" s="316" t="s">
        <v>212</v>
      </c>
      <c r="I49" s="316"/>
      <c r="J49" s="46"/>
      <c r="K49" s="48"/>
    </row>
    <row r="50" spans="2:11" s="38" customFormat="1" ht="12.75" customHeight="1">
      <c r="B50" s="45"/>
      <c r="C50" s="46" t="s">
        <v>111</v>
      </c>
      <c r="D50" s="46"/>
      <c r="E50" s="46"/>
      <c r="F50" s="46"/>
      <c r="G50" s="46"/>
      <c r="H50" s="316" t="s">
        <v>193</v>
      </c>
      <c r="I50" s="316"/>
      <c r="J50" s="46"/>
      <c r="K50" s="48"/>
    </row>
    <row r="51" spans="2:11" s="38" customFormat="1" ht="12.75" customHeight="1">
      <c r="B51" s="45"/>
      <c r="C51" s="46" t="s">
        <v>112</v>
      </c>
      <c r="D51" s="46"/>
      <c r="E51" s="46"/>
      <c r="F51" s="46"/>
      <c r="G51" s="46"/>
      <c r="H51" s="316" t="s">
        <v>212</v>
      </c>
      <c r="I51" s="316"/>
      <c r="J51" s="46"/>
      <c r="K51" s="48"/>
    </row>
    <row r="52" spans="2:11" s="39" customFormat="1" ht="12.75">
      <c r="B52" s="50"/>
      <c r="C52" s="51"/>
      <c r="D52" s="51"/>
      <c r="E52" s="51"/>
      <c r="F52" s="51"/>
      <c r="G52" s="51"/>
      <c r="H52" s="179"/>
      <c r="I52" s="179"/>
      <c r="J52" s="51"/>
      <c r="K52" s="52"/>
    </row>
    <row r="53" spans="2:11" s="40" customFormat="1" ht="12.75" customHeight="1">
      <c r="B53" s="60"/>
      <c r="C53" s="46" t="s">
        <v>118</v>
      </c>
      <c r="D53" s="46"/>
      <c r="E53" s="46"/>
      <c r="F53" s="46"/>
      <c r="G53" s="49" t="s">
        <v>113</v>
      </c>
      <c r="H53" s="317" t="s">
        <v>274</v>
      </c>
      <c r="I53" s="315"/>
      <c r="J53" s="61"/>
      <c r="K53" s="62"/>
    </row>
    <row r="54" spans="2:11" s="40" customFormat="1" ht="12.75" customHeight="1">
      <c r="B54" s="60"/>
      <c r="C54" s="46"/>
      <c r="D54" s="46"/>
      <c r="E54" s="46"/>
      <c r="F54" s="46"/>
      <c r="G54" s="49" t="s">
        <v>114</v>
      </c>
      <c r="H54" s="314" t="s">
        <v>275</v>
      </c>
      <c r="I54" s="315"/>
      <c r="J54" s="61"/>
      <c r="K54" s="62"/>
    </row>
    <row r="55" spans="2:11" s="40" customFormat="1" ht="7.5" customHeight="1">
      <c r="B55" s="60"/>
      <c r="C55" s="46"/>
      <c r="D55" s="46"/>
      <c r="E55" s="46"/>
      <c r="F55" s="46"/>
      <c r="G55" s="49"/>
      <c r="H55" s="190"/>
      <c r="I55" s="190"/>
      <c r="J55" s="61"/>
      <c r="K55" s="62"/>
    </row>
    <row r="56" spans="2:11" s="40" customFormat="1" ht="12.75" customHeight="1">
      <c r="B56" s="60"/>
      <c r="C56" s="46" t="s">
        <v>115</v>
      </c>
      <c r="D56" s="46"/>
      <c r="E56" s="46"/>
      <c r="F56" s="49"/>
      <c r="G56" s="46"/>
      <c r="H56" s="47"/>
      <c r="I56" s="47"/>
      <c r="J56" s="61"/>
      <c r="K56" s="62"/>
    </row>
    <row r="57" spans="2:11" ht="22.5" customHeight="1">
      <c r="B57" s="63"/>
      <c r="C57" s="64"/>
      <c r="D57" s="64"/>
      <c r="E57" s="64"/>
      <c r="F57" s="64"/>
      <c r="G57" s="64"/>
      <c r="H57" s="64"/>
      <c r="I57" s="64"/>
      <c r="J57" s="64"/>
      <c r="K57" s="65"/>
    </row>
    <row r="58" ht="6.75" customHeight="1"/>
  </sheetData>
  <sheetProtection/>
  <mergeCells count="9"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rintOptions horizontalCentered="1" verticalCentered="1"/>
  <pageMargins left="0" right="0" top="0" bottom="0" header="0.28" footer="0.19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8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5.00390625" style="102" customWidth="1"/>
    <col min="2" max="2" width="3.7109375" style="104" customWidth="1"/>
    <col min="3" max="3" width="2.7109375" style="104" customWidth="1"/>
    <col min="4" max="4" width="4.00390625" style="104" customWidth="1"/>
    <col min="5" max="5" width="40.57421875" style="102" customWidth="1"/>
    <col min="6" max="6" width="8.28125" style="102" customWidth="1"/>
    <col min="7" max="8" width="15.7109375" style="105" customWidth="1"/>
    <col min="9" max="9" width="1.421875" style="102" customWidth="1"/>
    <col min="10" max="10" width="9.140625" style="102" customWidth="1"/>
    <col min="11" max="11" width="9.7109375" style="102" bestFit="1" customWidth="1"/>
    <col min="12" max="16384" width="9.140625" style="102" customWidth="1"/>
  </cols>
  <sheetData>
    <row r="1" spans="2:8" s="37" customFormat="1" ht="17.25" customHeight="1">
      <c r="B1" s="66"/>
      <c r="C1" s="66"/>
      <c r="D1" s="66"/>
      <c r="G1" s="67"/>
      <c r="H1" s="67"/>
    </row>
    <row r="2" spans="2:8" s="71" customFormat="1" ht="9" customHeight="1">
      <c r="B2" s="68"/>
      <c r="C2" s="69"/>
      <c r="D2" s="69"/>
      <c r="E2" s="70"/>
      <c r="G2" s="72"/>
      <c r="H2" s="72"/>
    </row>
    <row r="3" spans="2:8" s="73" customFormat="1" ht="18" customHeight="1">
      <c r="B3" s="318" t="s">
        <v>276</v>
      </c>
      <c r="C3" s="318"/>
      <c r="D3" s="318"/>
      <c r="E3" s="318"/>
      <c r="F3" s="318"/>
      <c r="G3" s="318"/>
      <c r="H3" s="318"/>
    </row>
    <row r="4" spans="2:8" s="41" customFormat="1" ht="6.75" customHeight="1">
      <c r="B4" s="74"/>
      <c r="C4" s="74"/>
      <c r="D4" s="74"/>
      <c r="G4" s="75"/>
      <c r="H4" s="75"/>
    </row>
    <row r="5" spans="2:8" s="41" customFormat="1" ht="12" customHeight="1">
      <c r="B5" s="322" t="s">
        <v>2</v>
      </c>
      <c r="C5" s="324" t="s">
        <v>7</v>
      </c>
      <c r="D5" s="325"/>
      <c r="E5" s="326"/>
      <c r="F5" s="322" t="s">
        <v>8</v>
      </c>
      <c r="G5" s="76" t="s">
        <v>151</v>
      </c>
      <c r="H5" s="76" t="s">
        <v>151</v>
      </c>
    </row>
    <row r="6" spans="2:8" s="41" customFormat="1" ht="12" customHeight="1">
      <c r="B6" s="323"/>
      <c r="C6" s="327"/>
      <c r="D6" s="328"/>
      <c r="E6" s="329"/>
      <c r="F6" s="323"/>
      <c r="G6" s="77" t="s">
        <v>152</v>
      </c>
      <c r="H6" s="78" t="s">
        <v>168</v>
      </c>
    </row>
    <row r="7" spans="2:8" s="83" customFormat="1" ht="24.75" customHeight="1">
      <c r="B7" s="79" t="s">
        <v>3</v>
      </c>
      <c r="C7" s="319" t="s">
        <v>169</v>
      </c>
      <c r="D7" s="320"/>
      <c r="E7" s="321"/>
      <c r="F7" s="81"/>
      <c r="G7" s="174">
        <f>G8+G11+G12+G19+G27+G28+G29</f>
        <v>7443523</v>
      </c>
      <c r="H7" s="174">
        <v>5076571</v>
      </c>
    </row>
    <row r="8" spans="2:8" s="83" customFormat="1" ht="16.5" customHeight="1">
      <c r="B8" s="84"/>
      <c r="C8" s="80">
        <v>1</v>
      </c>
      <c r="D8" s="85" t="s">
        <v>9</v>
      </c>
      <c r="E8" s="86"/>
      <c r="F8" s="87"/>
      <c r="G8" s="174">
        <f>SUM(G9:G10)</f>
        <v>2450285</v>
      </c>
      <c r="H8" s="174">
        <v>25848</v>
      </c>
    </row>
    <row r="9" spans="2:8" s="92" customFormat="1" ht="16.5" customHeight="1">
      <c r="B9" s="84"/>
      <c r="C9" s="80"/>
      <c r="D9" s="88" t="s">
        <v>119</v>
      </c>
      <c r="E9" s="89" t="s">
        <v>27</v>
      </c>
      <c r="F9" s="90"/>
      <c r="G9" s="276">
        <v>0</v>
      </c>
      <c r="H9" s="91">
        <v>6178</v>
      </c>
    </row>
    <row r="10" spans="2:8" s="92" customFormat="1" ht="16.5" customHeight="1">
      <c r="B10" s="93"/>
      <c r="C10" s="80"/>
      <c r="D10" s="88" t="s">
        <v>119</v>
      </c>
      <c r="E10" s="89" t="s">
        <v>28</v>
      </c>
      <c r="F10" s="90"/>
      <c r="G10" s="277">
        <f>2450258+27</f>
        <v>2450285</v>
      </c>
      <c r="H10" s="91">
        <v>19670</v>
      </c>
    </row>
    <row r="11" spans="2:8" s="83" customFormat="1" ht="16.5" customHeight="1">
      <c r="B11" s="93"/>
      <c r="C11" s="80">
        <v>2</v>
      </c>
      <c r="D11" s="85" t="s">
        <v>155</v>
      </c>
      <c r="E11" s="86"/>
      <c r="F11" s="87"/>
      <c r="G11" s="174">
        <v>0</v>
      </c>
      <c r="H11" s="174">
        <v>0</v>
      </c>
    </row>
    <row r="12" spans="2:8" s="83" customFormat="1" ht="16.5" customHeight="1">
      <c r="B12" s="84"/>
      <c r="C12" s="80">
        <v>3</v>
      </c>
      <c r="D12" s="85" t="s">
        <v>156</v>
      </c>
      <c r="E12" s="86"/>
      <c r="F12" s="87"/>
      <c r="G12" s="174">
        <f>SUM(G13:G18)</f>
        <v>0</v>
      </c>
      <c r="H12" s="174">
        <v>465267</v>
      </c>
    </row>
    <row r="13" spans="2:8" s="92" customFormat="1" ht="16.5" customHeight="1">
      <c r="B13" s="84"/>
      <c r="C13" s="94"/>
      <c r="D13" s="88" t="s">
        <v>119</v>
      </c>
      <c r="E13" s="89" t="s">
        <v>157</v>
      </c>
      <c r="F13" s="90"/>
      <c r="G13" s="91">
        <v>0</v>
      </c>
      <c r="H13" s="91">
        <v>0</v>
      </c>
    </row>
    <row r="14" spans="2:8" s="92" customFormat="1" ht="16.5" customHeight="1">
      <c r="B14" s="93"/>
      <c r="C14" s="95"/>
      <c r="D14" s="96" t="s">
        <v>119</v>
      </c>
      <c r="E14" s="89" t="s">
        <v>120</v>
      </c>
      <c r="F14" s="90"/>
      <c r="G14" s="277"/>
      <c r="H14" s="91"/>
    </row>
    <row r="15" spans="2:8" s="92" customFormat="1" ht="16.5" customHeight="1">
      <c r="B15" s="93"/>
      <c r="C15" s="95"/>
      <c r="D15" s="96" t="s">
        <v>119</v>
      </c>
      <c r="E15" s="89" t="s">
        <v>121</v>
      </c>
      <c r="F15" s="90"/>
      <c r="G15" s="277"/>
      <c r="H15" s="91"/>
    </row>
    <row r="16" spans="2:8" s="92" customFormat="1" ht="16.5" customHeight="1">
      <c r="B16" s="93"/>
      <c r="C16" s="95"/>
      <c r="D16" s="96" t="s">
        <v>119</v>
      </c>
      <c r="E16" s="89" t="s">
        <v>122</v>
      </c>
      <c r="F16" s="90"/>
      <c r="G16" s="307">
        <v>0</v>
      </c>
      <c r="H16" s="91">
        <v>465267</v>
      </c>
    </row>
    <row r="17" spans="2:8" s="92" customFormat="1" ht="16.5" customHeight="1">
      <c r="B17" s="93"/>
      <c r="C17" s="95"/>
      <c r="D17" s="96" t="s">
        <v>119</v>
      </c>
      <c r="E17" s="89" t="s">
        <v>125</v>
      </c>
      <c r="F17" s="90"/>
      <c r="G17" s="277"/>
      <c r="H17" s="91"/>
    </row>
    <row r="18" spans="2:8" s="92" customFormat="1" ht="16.5" customHeight="1">
      <c r="B18" s="93"/>
      <c r="C18" s="95"/>
      <c r="D18" s="96" t="s">
        <v>119</v>
      </c>
      <c r="E18" s="89"/>
      <c r="F18" s="90"/>
      <c r="G18" s="91"/>
      <c r="H18" s="91"/>
    </row>
    <row r="19" spans="2:8" s="83" customFormat="1" ht="16.5" customHeight="1">
      <c r="B19" s="93"/>
      <c r="C19" s="80">
        <v>4</v>
      </c>
      <c r="D19" s="85" t="s">
        <v>10</v>
      </c>
      <c r="E19" s="86"/>
      <c r="F19" s="87"/>
      <c r="G19" s="174">
        <f>SUM(G20:G26)</f>
        <v>0</v>
      </c>
      <c r="H19" s="174">
        <v>0</v>
      </c>
    </row>
    <row r="20" spans="2:8" s="92" customFormat="1" ht="16.5" customHeight="1">
      <c r="B20" s="84"/>
      <c r="C20" s="94"/>
      <c r="D20" s="88" t="s">
        <v>119</v>
      </c>
      <c r="E20" s="89" t="s">
        <v>11</v>
      </c>
      <c r="F20" s="90"/>
      <c r="G20" s="277"/>
      <c r="H20" s="91"/>
    </row>
    <row r="21" spans="2:8" s="92" customFormat="1" ht="16.5" customHeight="1">
      <c r="B21" s="93"/>
      <c r="C21" s="95"/>
      <c r="D21" s="96" t="s">
        <v>119</v>
      </c>
      <c r="E21" s="89" t="s">
        <v>124</v>
      </c>
      <c r="F21" s="90"/>
      <c r="G21" s="91"/>
      <c r="H21" s="91"/>
    </row>
    <row r="22" spans="2:8" s="92" customFormat="1" ht="16.5" customHeight="1">
      <c r="B22" s="93"/>
      <c r="C22" s="95"/>
      <c r="D22" s="96" t="s">
        <v>119</v>
      </c>
      <c r="E22" s="89" t="s">
        <v>12</v>
      </c>
      <c r="F22" s="90"/>
      <c r="G22" s="91"/>
      <c r="H22" s="91"/>
    </row>
    <row r="23" spans="2:8" s="92" customFormat="1" ht="16.5" customHeight="1">
      <c r="B23" s="93"/>
      <c r="C23" s="95"/>
      <c r="D23" s="96" t="s">
        <v>119</v>
      </c>
      <c r="E23" s="89" t="s">
        <v>158</v>
      </c>
      <c r="F23" s="90"/>
      <c r="G23" s="91"/>
      <c r="H23" s="91"/>
    </row>
    <row r="24" spans="2:8" s="92" customFormat="1" ht="16.5" customHeight="1">
      <c r="B24" s="93"/>
      <c r="C24" s="95"/>
      <c r="D24" s="96" t="s">
        <v>119</v>
      </c>
      <c r="E24" s="89" t="s">
        <v>13</v>
      </c>
      <c r="F24" s="90"/>
      <c r="G24" s="91"/>
      <c r="H24" s="91"/>
    </row>
    <row r="25" spans="2:8" s="92" customFormat="1" ht="16.5" customHeight="1">
      <c r="B25" s="93"/>
      <c r="C25" s="95"/>
      <c r="D25" s="96" t="s">
        <v>119</v>
      </c>
      <c r="E25" s="89" t="s">
        <v>14</v>
      </c>
      <c r="F25" s="90"/>
      <c r="G25" s="277"/>
      <c r="H25" s="91"/>
    </row>
    <row r="26" spans="2:8" s="92" customFormat="1" ht="16.5" customHeight="1">
      <c r="B26" s="93"/>
      <c r="C26" s="95"/>
      <c r="D26" s="96" t="s">
        <v>119</v>
      </c>
      <c r="E26" s="89"/>
      <c r="F26" s="90"/>
      <c r="G26" s="91"/>
      <c r="H26" s="91"/>
    </row>
    <row r="27" spans="2:8" s="83" customFormat="1" ht="16.5" customHeight="1">
      <c r="B27" s="93"/>
      <c r="C27" s="80">
        <v>5</v>
      </c>
      <c r="D27" s="85" t="s">
        <v>159</v>
      </c>
      <c r="E27" s="86"/>
      <c r="F27" s="87"/>
      <c r="G27" s="174">
        <v>0</v>
      </c>
      <c r="H27" s="174">
        <v>0</v>
      </c>
    </row>
    <row r="28" spans="2:8" s="83" customFormat="1" ht="16.5" customHeight="1">
      <c r="B28" s="84"/>
      <c r="C28" s="80">
        <v>6</v>
      </c>
      <c r="D28" s="85" t="s">
        <v>160</v>
      </c>
      <c r="E28" s="86"/>
      <c r="F28" s="87"/>
      <c r="G28" s="174">
        <v>0</v>
      </c>
      <c r="H28" s="174">
        <v>0</v>
      </c>
    </row>
    <row r="29" spans="2:8" s="83" customFormat="1" ht="16.5" customHeight="1">
      <c r="B29" s="84"/>
      <c r="C29" s="80">
        <v>7</v>
      </c>
      <c r="D29" s="85" t="s">
        <v>15</v>
      </c>
      <c r="E29" s="86"/>
      <c r="F29" s="87"/>
      <c r="G29" s="174">
        <f>SUM(G30:G31)</f>
        <v>4993238</v>
      </c>
      <c r="H29" s="174">
        <v>4585456</v>
      </c>
    </row>
    <row r="30" spans="2:11" s="83" customFormat="1" ht="16.5" customHeight="1">
      <c r="B30" s="84"/>
      <c r="C30" s="80"/>
      <c r="D30" s="88" t="s">
        <v>119</v>
      </c>
      <c r="E30" s="86" t="s">
        <v>161</v>
      </c>
      <c r="F30" s="87"/>
      <c r="G30" s="276">
        <f>H30+403782+4000</f>
        <v>4993238</v>
      </c>
      <c r="H30" s="82">
        <v>4585456</v>
      </c>
      <c r="K30" s="201"/>
    </row>
    <row r="31" spans="2:8" s="83" customFormat="1" ht="16.5" customHeight="1">
      <c r="B31" s="84"/>
      <c r="C31" s="80"/>
      <c r="D31" s="88" t="s">
        <v>119</v>
      </c>
      <c r="E31" s="86"/>
      <c r="F31" s="87"/>
      <c r="G31" s="82"/>
      <c r="H31" s="82"/>
    </row>
    <row r="32" spans="2:8" s="83" customFormat="1" ht="24.75" customHeight="1">
      <c r="B32" s="97" t="s">
        <v>4</v>
      </c>
      <c r="C32" s="319" t="s">
        <v>16</v>
      </c>
      <c r="D32" s="320"/>
      <c r="E32" s="321"/>
      <c r="F32" s="87"/>
      <c r="G32" s="174">
        <f>G33+G34+G42+G43+G44+G45</f>
        <v>0</v>
      </c>
      <c r="H32" s="174">
        <v>0</v>
      </c>
    </row>
    <row r="33" spans="2:8" s="83" customFormat="1" ht="16.5" customHeight="1">
      <c r="B33" s="84"/>
      <c r="C33" s="80">
        <v>1</v>
      </c>
      <c r="D33" s="85" t="s">
        <v>17</v>
      </c>
      <c r="E33" s="86"/>
      <c r="F33" s="87"/>
      <c r="G33" s="174">
        <v>0</v>
      </c>
      <c r="H33" s="174">
        <v>0</v>
      </c>
    </row>
    <row r="34" spans="2:9" s="83" customFormat="1" ht="16.5" customHeight="1">
      <c r="B34" s="84"/>
      <c r="C34" s="80">
        <v>2</v>
      </c>
      <c r="D34" s="85" t="s">
        <v>18</v>
      </c>
      <c r="E34" s="98"/>
      <c r="F34" s="87"/>
      <c r="G34" s="174">
        <f>SUM(G35:G41)</f>
        <v>0</v>
      </c>
      <c r="H34" s="174">
        <v>0</v>
      </c>
      <c r="I34" s="274">
        <f>SUM(I35:I41)</f>
        <v>0</v>
      </c>
    </row>
    <row r="35" spans="2:8" s="92" customFormat="1" ht="16.5" customHeight="1">
      <c r="B35" s="84"/>
      <c r="C35" s="94"/>
      <c r="D35" s="88" t="s">
        <v>119</v>
      </c>
      <c r="E35" s="89" t="s">
        <v>246</v>
      </c>
      <c r="F35" s="90"/>
      <c r="G35" s="277">
        <f>'Pasq.per AAM 1'!G38</f>
        <v>0</v>
      </c>
      <c r="H35" s="91">
        <v>0</v>
      </c>
    </row>
    <row r="36" spans="2:8" s="92" customFormat="1" ht="16.5" customHeight="1">
      <c r="B36" s="84"/>
      <c r="C36" s="94"/>
      <c r="D36" s="225" t="s">
        <v>119</v>
      </c>
      <c r="E36" s="89" t="s">
        <v>241</v>
      </c>
      <c r="F36" s="90"/>
      <c r="G36" s="277">
        <f>'Pasq.per AAM 1'!G39</f>
        <v>0</v>
      </c>
      <c r="H36" s="91">
        <v>0</v>
      </c>
    </row>
    <row r="37" spans="2:8" s="92" customFormat="1" ht="16.5" customHeight="1">
      <c r="B37" s="93"/>
      <c r="C37" s="95"/>
      <c r="D37" s="96" t="s">
        <v>119</v>
      </c>
      <c r="E37" s="89" t="s">
        <v>238</v>
      </c>
      <c r="F37" s="90"/>
      <c r="G37" s="277">
        <f>'Pasq.per AAM 1'!G40</f>
        <v>0</v>
      </c>
      <c r="H37" s="91">
        <v>0</v>
      </c>
    </row>
    <row r="38" spans="2:8" s="92" customFormat="1" ht="16.5" customHeight="1">
      <c r="B38" s="93"/>
      <c r="C38" s="95"/>
      <c r="D38" s="96" t="s">
        <v>119</v>
      </c>
      <c r="E38" s="89" t="s">
        <v>123</v>
      </c>
      <c r="F38" s="90"/>
      <c r="G38" s="277"/>
      <c r="H38" s="91"/>
    </row>
    <row r="39" spans="2:8" s="92" customFormat="1" ht="16.5" customHeight="1">
      <c r="B39" s="93"/>
      <c r="C39" s="95"/>
      <c r="D39" s="225" t="s">
        <v>119</v>
      </c>
      <c r="E39" s="89" t="s">
        <v>239</v>
      </c>
      <c r="F39" s="90"/>
      <c r="G39" s="277"/>
      <c r="H39" s="91"/>
    </row>
    <row r="40" spans="2:8" s="92" customFormat="1" ht="16.5" customHeight="1">
      <c r="B40" s="93"/>
      <c r="C40" s="95"/>
      <c r="D40" s="225" t="s">
        <v>119</v>
      </c>
      <c r="E40" s="89" t="s">
        <v>247</v>
      </c>
      <c r="F40" s="90"/>
      <c r="G40" s="277"/>
      <c r="H40" s="91"/>
    </row>
    <row r="41" spans="2:8" s="92" customFormat="1" ht="16.5" customHeight="1">
      <c r="B41" s="93"/>
      <c r="C41" s="95"/>
      <c r="D41" s="96" t="s">
        <v>119</v>
      </c>
      <c r="E41" s="89" t="s">
        <v>132</v>
      </c>
      <c r="F41" s="90"/>
      <c r="G41" s="277"/>
      <c r="H41" s="91"/>
    </row>
    <row r="42" spans="2:8" s="83" customFormat="1" ht="16.5" customHeight="1">
      <c r="B42" s="93"/>
      <c r="C42" s="80">
        <v>3</v>
      </c>
      <c r="D42" s="85" t="s">
        <v>19</v>
      </c>
      <c r="E42" s="86"/>
      <c r="F42" s="87"/>
      <c r="G42" s="278">
        <v>0</v>
      </c>
      <c r="H42" s="174">
        <v>0</v>
      </c>
    </row>
    <row r="43" spans="2:8" s="83" customFormat="1" ht="16.5" customHeight="1">
      <c r="B43" s="84"/>
      <c r="C43" s="80">
        <v>4</v>
      </c>
      <c r="D43" s="85" t="s">
        <v>20</v>
      </c>
      <c r="E43" s="86"/>
      <c r="F43" s="87"/>
      <c r="G43" s="174">
        <v>0</v>
      </c>
      <c r="H43" s="174">
        <v>0</v>
      </c>
    </row>
    <row r="44" spans="2:8" s="83" customFormat="1" ht="16.5" customHeight="1">
      <c r="B44" s="84"/>
      <c r="C44" s="80">
        <v>5</v>
      </c>
      <c r="D44" s="85" t="s">
        <v>21</v>
      </c>
      <c r="E44" s="86"/>
      <c r="F44" s="87"/>
      <c r="G44" s="174">
        <v>0</v>
      </c>
      <c r="H44" s="174">
        <v>0</v>
      </c>
    </row>
    <row r="45" spans="2:8" s="83" customFormat="1" ht="16.5" customHeight="1">
      <c r="B45" s="84"/>
      <c r="C45" s="80">
        <v>6</v>
      </c>
      <c r="D45" s="85" t="s">
        <v>22</v>
      </c>
      <c r="E45" s="86"/>
      <c r="F45" s="87"/>
      <c r="G45" s="174">
        <v>0</v>
      </c>
      <c r="H45" s="174">
        <v>0</v>
      </c>
    </row>
    <row r="46" spans="2:8" s="83" customFormat="1" ht="30" customHeight="1">
      <c r="B46" s="87"/>
      <c r="C46" s="319" t="s">
        <v>50</v>
      </c>
      <c r="D46" s="320"/>
      <c r="E46" s="321"/>
      <c r="F46" s="87"/>
      <c r="G46" s="174">
        <f>G7+G32</f>
        <v>7443523</v>
      </c>
      <c r="H46" s="174">
        <v>5076571</v>
      </c>
    </row>
    <row r="47" spans="2:8" s="83" customFormat="1" ht="9.75" customHeight="1">
      <c r="B47" s="99"/>
      <c r="C47" s="99"/>
      <c r="D47" s="99"/>
      <c r="E47" s="99"/>
      <c r="F47" s="100"/>
      <c r="G47" s="101"/>
      <c r="H47" s="101"/>
    </row>
    <row r="48" spans="2:8" s="83" customFormat="1" ht="15.75" customHeight="1">
      <c r="B48" s="99"/>
      <c r="C48" s="99"/>
      <c r="D48" s="99"/>
      <c r="E48" s="99"/>
      <c r="F48" s="100"/>
      <c r="G48" s="101"/>
      <c r="H48" s="101"/>
    </row>
  </sheetData>
  <sheetProtection/>
  <mergeCells count="7">
    <mergeCell ref="B3:H3"/>
    <mergeCell ref="C32:E32"/>
    <mergeCell ref="C46:E46"/>
    <mergeCell ref="F5:F6"/>
    <mergeCell ref="C5:E6"/>
    <mergeCell ref="B5:B6"/>
    <mergeCell ref="C7:E7"/>
  </mergeCells>
  <printOptions horizontalCentered="1" verticalCentered="1"/>
  <pageMargins left="0" right="0" top="0" bottom="0" header="0.25" footer="0.28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55"/>
  <sheetViews>
    <sheetView zoomScalePageLayoutView="0" workbookViewId="0" topLeftCell="A19">
      <selection activeCell="G11" sqref="G11"/>
    </sheetView>
  </sheetViews>
  <sheetFormatPr defaultColWidth="9.140625" defaultRowHeight="12.75"/>
  <cols>
    <col min="1" max="1" width="3.8515625" style="102" customWidth="1"/>
    <col min="2" max="2" width="3.7109375" style="104" customWidth="1"/>
    <col min="3" max="3" width="2.7109375" style="104" customWidth="1"/>
    <col min="4" max="4" width="4.00390625" style="104" customWidth="1"/>
    <col min="5" max="5" width="40.57421875" style="102" customWidth="1"/>
    <col min="6" max="6" width="8.28125" style="102" customWidth="1"/>
    <col min="7" max="8" width="15.7109375" style="105" customWidth="1"/>
    <col min="9" max="9" width="1.421875" style="102" customWidth="1"/>
    <col min="10" max="12" width="9.140625" style="102" customWidth="1"/>
    <col min="13" max="13" width="10.140625" style="102" bestFit="1" customWidth="1"/>
    <col min="14" max="16384" width="9.140625" style="102" customWidth="1"/>
  </cols>
  <sheetData>
    <row r="2" spans="2:8" s="71" customFormat="1" ht="6" customHeight="1">
      <c r="B2" s="68"/>
      <c r="C2" s="69"/>
      <c r="D2" s="69"/>
      <c r="E2" s="70"/>
      <c r="G2" s="72"/>
      <c r="H2" s="72"/>
    </row>
    <row r="3" spans="2:8" s="106" customFormat="1" ht="18" customHeight="1">
      <c r="B3" s="318" t="s">
        <v>276</v>
      </c>
      <c r="C3" s="318"/>
      <c r="D3" s="318"/>
      <c r="E3" s="318"/>
      <c r="F3" s="318"/>
      <c r="G3" s="318"/>
      <c r="H3" s="318"/>
    </row>
    <row r="4" spans="2:8" s="39" customFormat="1" ht="6.75" customHeight="1">
      <c r="B4" s="107"/>
      <c r="C4" s="107"/>
      <c r="D4" s="107"/>
      <c r="G4" s="108"/>
      <c r="H4" s="108"/>
    </row>
    <row r="5" spans="2:8" s="106" customFormat="1" ht="15.75" customHeight="1">
      <c r="B5" s="330" t="s">
        <v>2</v>
      </c>
      <c r="C5" s="332" t="s">
        <v>46</v>
      </c>
      <c r="D5" s="333"/>
      <c r="E5" s="334"/>
      <c r="F5" s="330" t="s">
        <v>8</v>
      </c>
      <c r="G5" s="109" t="s">
        <v>151</v>
      </c>
      <c r="H5" s="109" t="s">
        <v>151</v>
      </c>
    </row>
    <row r="6" spans="2:8" s="106" customFormat="1" ht="15.75" customHeight="1">
      <c r="B6" s="331"/>
      <c r="C6" s="335"/>
      <c r="D6" s="336"/>
      <c r="E6" s="337"/>
      <c r="F6" s="331"/>
      <c r="G6" s="110" t="s">
        <v>152</v>
      </c>
      <c r="H6" s="111" t="s">
        <v>168</v>
      </c>
    </row>
    <row r="7" spans="2:8" s="83" customFormat="1" ht="24.75" customHeight="1">
      <c r="B7" s="97" t="s">
        <v>3</v>
      </c>
      <c r="C7" s="319" t="s">
        <v>153</v>
      </c>
      <c r="D7" s="320"/>
      <c r="E7" s="321"/>
      <c r="F7" s="87"/>
      <c r="G7" s="174">
        <f>G8+G9+G12+G23+G24</f>
        <v>4443523</v>
      </c>
      <c r="H7" s="174">
        <v>5075571</v>
      </c>
    </row>
    <row r="8" spans="2:8" s="83" customFormat="1" ht="15.75" customHeight="1">
      <c r="B8" s="84"/>
      <c r="C8" s="80">
        <v>1</v>
      </c>
      <c r="D8" s="85" t="s">
        <v>23</v>
      </c>
      <c r="E8" s="86"/>
      <c r="F8" s="87"/>
      <c r="G8" s="174">
        <v>0</v>
      </c>
      <c r="H8" s="174">
        <v>0</v>
      </c>
    </row>
    <row r="9" spans="2:8" s="83" customFormat="1" ht="15.75" customHeight="1">
      <c r="B9" s="84"/>
      <c r="C9" s="80">
        <v>2</v>
      </c>
      <c r="D9" s="85" t="s">
        <v>24</v>
      </c>
      <c r="E9" s="86"/>
      <c r="F9" s="87"/>
      <c r="G9" s="174">
        <f>SUM(G10:G11)</f>
        <v>0</v>
      </c>
      <c r="H9" s="174">
        <v>0</v>
      </c>
    </row>
    <row r="10" spans="2:8" s="92" customFormat="1" ht="15.75" customHeight="1">
      <c r="B10" s="84"/>
      <c r="C10" s="94"/>
      <c r="D10" s="88" t="s">
        <v>119</v>
      </c>
      <c r="E10" s="89" t="s">
        <v>126</v>
      </c>
      <c r="F10" s="90"/>
      <c r="G10" s="91"/>
      <c r="H10" s="91"/>
    </row>
    <row r="11" spans="2:8" s="92" customFormat="1" ht="15.75" customHeight="1">
      <c r="B11" s="93"/>
      <c r="C11" s="95"/>
      <c r="D11" s="96" t="s">
        <v>119</v>
      </c>
      <c r="E11" s="89" t="s">
        <v>154</v>
      </c>
      <c r="F11" s="90"/>
      <c r="G11" s="91"/>
      <c r="H11" s="91"/>
    </row>
    <row r="12" spans="2:8" s="83" customFormat="1" ht="15.75" customHeight="1">
      <c r="B12" s="93"/>
      <c r="C12" s="80">
        <v>3</v>
      </c>
      <c r="D12" s="85" t="s">
        <v>25</v>
      </c>
      <c r="E12" s="86"/>
      <c r="F12" s="87"/>
      <c r="G12" s="174">
        <f>SUM(G13:G22)</f>
        <v>4443523</v>
      </c>
      <c r="H12" s="174">
        <v>5075571</v>
      </c>
    </row>
    <row r="13" spans="2:8" s="92" customFormat="1" ht="15.75" customHeight="1">
      <c r="B13" s="84"/>
      <c r="C13" s="94"/>
      <c r="D13" s="88" t="s">
        <v>119</v>
      </c>
      <c r="E13" s="89" t="s">
        <v>162</v>
      </c>
      <c r="F13" s="90"/>
      <c r="G13" s="277">
        <f>2640000</f>
        <v>2640000</v>
      </c>
      <c r="H13" s="91">
        <v>2640000</v>
      </c>
    </row>
    <row r="14" spans="2:8" s="92" customFormat="1" ht="15.75" customHeight="1">
      <c r="B14" s="93"/>
      <c r="C14" s="95"/>
      <c r="D14" s="96" t="s">
        <v>119</v>
      </c>
      <c r="E14" s="89" t="s">
        <v>163</v>
      </c>
      <c r="F14" s="90"/>
      <c r="G14" s="277">
        <f>478750+685560+216448</f>
        <v>1380758</v>
      </c>
      <c r="H14" s="91">
        <v>1164310</v>
      </c>
    </row>
    <row r="15" spans="2:8" s="92" customFormat="1" ht="15.75" customHeight="1">
      <c r="B15" s="93"/>
      <c r="C15" s="95"/>
      <c r="D15" s="96" t="s">
        <v>119</v>
      </c>
      <c r="E15" s="89" t="s">
        <v>127</v>
      </c>
      <c r="F15" s="90"/>
      <c r="G15" s="277">
        <f>27900+242730+46035</f>
        <v>316665</v>
      </c>
      <c r="H15" s="91">
        <v>270630</v>
      </c>
    </row>
    <row r="16" spans="2:8" s="92" customFormat="1" ht="15.75" customHeight="1">
      <c r="B16" s="93"/>
      <c r="C16" s="95"/>
      <c r="D16" s="96" t="s">
        <v>119</v>
      </c>
      <c r="E16" s="89" t="s">
        <v>128</v>
      </c>
      <c r="F16" s="90"/>
      <c r="G16" s="277">
        <f>10000+87000+9100</f>
        <v>106100</v>
      </c>
      <c r="H16" s="91">
        <v>97000</v>
      </c>
    </row>
    <row r="17" spans="2:8" s="92" customFormat="1" ht="15.75" customHeight="1">
      <c r="B17" s="93"/>
      <c r="C17" s="95"/>
      <c r="D17" s="96" t="s">
        <v>119</v>
      </c>
      <c r="E17" s="89" t="s">
        <v>129</v>
      </c>
      <c r="F17" s="90"/>
      <c r="G17" s="277"/>
      <c r="H17" s="91"/>
    </row>
    <row r="18" spans="2:8" s="92" customFormat="1" ht="15.75" customHeight="1">
      <c r="B18" s="93"/>
      <c r="C18" s="95"/>
      <c r="D18" s="96" t="s">
        <v>119</v>
      </c>
      <c r="E18" s="89" t="s">
        <v>130</v>
      </c>
      <c r="F18" s="90"/>
      <c r="G18" s="277"/>
      <c r="H18" s="91"/>
    </row>
    <row r="19" spans="2:8" s="92" customFormat="1" ht="15.75" customHeight="1">
      <c r="B19" s="93"/>
      <c r="C19" s="95"/>
      <c r="D19" s="96" t="s">
        <v>119</v>
      </c>
      <c r="E19" s="89" t="s">
        <v>131</v>
      </c>
      <c r="F19" s="90"/>
      <c r="G19" s="277"/>
      <c r="H19" s="91"/>
    </row>
    <row r="20" spans="2:8" s="92" customFormat="1" ht="15.75" customHeight="1">
      <c r="B20" s="93"/>
      <c r="C20" s="95"/>
      <c r="D20" s="96" t="s">
        <v>119</v>
      </c>
      <c r="E20" s="89" t="s">
        <v>125</v>
      </c>
      <c r="F20" s="90"/>
      <c r="G20" s="277"/>
      <c r="H20" s="91">
        <v>903631</v>
      </c>
    </row>
    <row r="21" spans="2:8" s="92" customFormat="1" ht="15.75" customHeight="1">
      <c r="B21" s="93"/>
      <c r="C21" s="95"/>
      <c r="D21" s="96" t="s">
        <v>119</v>
      </c>
      <c r="E21" s="89" t="s">
        <v>134</v>
      </c>
      <c r="F21" s="90"/>
      <c r="G21" s="91"/>
      <c r="H21" s="91"/>
    </row>
    <row r="22" spans="2:8" s="92" customFormat="1" ht="15.75" customHeight="1">
      <c r="B22" s="93"/>
      <c r="C22" s="95"/>
      <c r="D22" s="96" t="s">
        <v>119</v>
      </c>
      <c r="E22" s="89" t="s">
        <v>133</v>
      </c>
      <c r="F22" s="90"/>
      <c r="G22" s="91"/>
      <c r="H22" s="91"/>
    </row>
    <row r="23" spans="2:13" s="83" customFormat="1" ht="15.75" customHeight="1">
      <c r="B23" s="93"/>
      <c r="C23" s="80">
        <v>4</v>
      </c>
      <c r="D23" s="85" t="s">
        <v>26</v>
      </c>
      <c r="E23" s="86"/>
      <c r="F23" s="87"/>
      <c r="G23" s="174"/>
      <c r="H23" s="174"/>
      <c r="M23" s="201"/>
    </row>
    <row r="24" spans="2:13" s="83" customFormat="1" ht="15.75" customHeight="1">
      <c r="B24" s="84"/>
      <c r="C24" s="80">
        <v>5</v>
      </c>
      <c r="D24" s="85" t="s">
        <v>164</v>
      </c>
      <c r="E24" s="86"/>
      <c r="F24" s="87"/>
      <c r="G24" s="174">
        <v>0</v>
      </c>
      <c r="H24" s="174">
        <v>0</v>
      </c>
      <c r="M24" s="201"/>
    </row>
    <row r="25" spans="2:8" s="83" customFormat="1" ht="24.75" customHeight="1">
      <c r="B25" s="97" t="s">
        <v>4</v>
      </c>
      <c r="C25" s="319" t="s">
        <v>47</v>
      </c>
      <c r="D25" s="320"/>
      <c r="E25" s="321"/>
      <c r="F25" s="87"/>
      <c r="G25" s="174">
        <f>G26+G29+G30+G31</f>
        <v>0</v>
      </c>
      <c r="H25" s="174">
        <v>0</v>
      </c>
    </row>
    <row r="26" spans="2:8" s="83" customFormat="1" ht="15.75" customHeight="1">
      <c r="B26" s="84"/>
      <c r="C26" s="80">
        <v>1</v>
      </c>
      <c r="D26" s="85" t="s">
        <v>31</v>
      </c>
      <c r="E26" s="98"/>
      <c r="F26" s="87"/>
      <c r="G26" s="174">
        <f>SUM(G27:G28)</f>
        <v>0</v>
      </c>
      <c r="H26" s="174">
        <v>0</v>
      </c>
    </row>
    <row r="27" spans="2:8" s="92" customFormat="1" ht="15.75" customHeight="1">
      <c r="B27" s="84"/>
      <c r="C27" s="94"/>
      <c r="D27" s="88" t="s">
        <v>119</v>
      </c>
      <c r="E27" s="89" t="s">
        <v>32</v>
      </c>
      <c r="F27" s="90"/>
      <c r="G27" s="91"/>
      <c r="H27" s="91"/>
    </row>
    <row r="28" spans="2:8" s="92" customFormat="1" ht="15.75" customHeight="1">
      <c r="B28" s="93"/>
      <c r="C28" s="95"/>
      <c r="D28" s="96" t="s">
        <v>119</v>
      </c>
      <c r="E28" s="89" t="s">
        <v>29</v>
      </c>
      <c r="F28" s="90"/>
      <c r="G28" s="91"/>
      <c r="H28" s="91"/>
    </row>
    <row r="29" spans="2:8" s="83" customFormat="1" ht="15.75" customHeight="1">
      <c r="B29" s="93"/>
      <c r="C29" s="80">
        <v>2</v>
      </c>
      <c r="D29" s="85" t="s">
        <v>33</v>
      </c>
      <c r="E29" s="86"/>
      <c r="F29" s="87"/>
      <c r="G29" s="174">
        <v>0</v>
      </c>
      <c r="H29" s="174">
        <v>0</v>
      </c>
    </row>
    <row r="30" spans="2:8" s="83" customFormat="1" ht="15.75" customHeight="1">
      <c r="B30" s="84"/>
      <c r="C30" s="80">
        <v>3</v>
      </c>
      <c r="D30" s="85" t="s">
        <v>26</v>
      </c>
      <c r="E30" s="86"/>
      <c r="F30" s="87"/>
      <c r="G30" s="174">
        <v>0</v>
      </c>
      <c r="H30" s="174">
        <v>0</v>
      </c>
    </row>
    <row r="31" spans="2:8" s="83" customFormat="1" ht="15.75" customHeight="1">
      <c r="B31" s="84"/>
      <c r="C31" s="80">
        <v>4</v>
      </c>
      <c r="D31" s="85" t="s">
        <v>34</v>
      </c>
      <c r="E31" s="86"/>
      <c r="F31" s="87"/>
      <c r="G31" s="174">
        <v>0</v>
      </c>
      <c r="H31" s="174">
        <v>0</v>
      </c>
    </row>
    <row r="32" spans="2:8" s="83" customFormat="1" ht="24.75" customHeight="1">
      <c r="B32" s="84"/>
      <c r="C32" s="319" t="s">
        <v>49</v>
      </c>
      <c r="D32" s="320"/>
      <c r="E32" s="321"/>
      <c r="F32" s="87"/>
      <c r="G32" s="174">
        <f>G7+G25</f>
        <v>4443523</v>
      </c>
      <c r="H32" s="174">
        <v>5075571</v>
      </c>
    </row>
    <row r="33" spans="2:8" s="83" customFormat="1" ht="24.75" customHeight="1">
      <c r="B33" s="97" t="s">
        <v>35</v>
      </c>
      <c r="C33" s="319" t="s">
        <v>36</v>
      </c>
      <c r="D33" s="320"/>
      <c r="E33" s="321"/>
      <c r="F33" s="87"/>
      <c r="G33" s="174">
        <f>SUM(G34:G43)</f>
        <v>3000000</v>
      </c>
      <c r="H33" s="174">
        <v>1000</v>
      </c>
    </row>
    <row r="34" spans="2:8" s="83" customFormat="1" ht="15.75" customHeight="1">
      <c r="B34" s="84"/>
      <c r="C34" s="80">
        <v>1</v>
      </c>
      <c r="D34" s="85" t="s">
        <v>37</v>
      </c>
      <c r="E34" s="86"/>
      <c r="F34" s="87"/>
      <c r="G34" s="82"/>
      <c r="H34" s="82"/>
    </row>
    <row r="35" spans="2:8" s="83" customFormat="1" ht="15.75" customHeight="1">
      <c r="B35" s="84"/>
      <c r="C35" s="112">
        <v>2</v>
      </c>
      <c r="D35" s="85" t="s">
        <v>38</v>
      </c>
      <c r="E35" s="86"/>
      <c r="F35" s="87"/>
      <c r="G35" s="82"/>
      <c r="H35" s="82"/>
    </row>
    <row r="36" spans="2:8" s="83" customFormat="1" ht="15.75" customHeight="1">
      <c r="B36" s="84"/>
      <c r="C36" s="80">
        <v>3</v>
      </c>
      <c r="D36" s="85" t="s">
        <v>39</v>
      </c>
      <c r="E36" s="86"/>
      <c r="F36" s="87"/>
      <c r="G36" s="276">
        <v>3000000</v>
      </c>
      <c r="H36" s="276">
        <v>1000</v>
      </c>
    </row>
    <row r="37" spans="2:8" s="83" customFormat="1" ht="15.75" customHeight="1">
      <c r="B37" s="84"/>
      <c r="C37" s="112">
        <v>4</v>
      </c>
      <c r="D37" s="85" t="s">
        <v>40</v>
      </c>
      <c r="E37" s="86"/>
      <c r="F37" s="87"/>
      <c r="G37" s="82"/>
      <c r="H37" s="82"/>
    </row>
    <row r="38" spans="2:8" s="83" customFormat="1" ht="15.75" customHeight="1">
      <c r="B38" s="84"/>
      <c r="C38" s="80">
        <v>5</v>
      </c>
      <c r="D38" s="85" t="s">
        <v>135</v>
      </c>
      <c r="E38" s="86"/>
      <c r="F38" s="87"/>
      <c r="G38" s="82"/>
      <c r="H38" s="82"/>
    </row>
    <row r="39" spans="2:8" s="83" customFormat="1" ht="15.75" customHeight="1">
      <c r="B39" s="84"/>
      <c r="C39" s="112">
        <v>6</v>
      </c>
      <c r="D39" s="85" t="s">
        <v>41</v>
      </c>
      <c r="E39" s="86"/>
      <c r="F39" s="87"/>
      <c r="G39" s="82"/>
      <c r="H39" s="82"/>
    </row>
    <row r="40" spans="2:8" s="83" customFormat="1" ht="15.75" customHeight="1">
      <c r="B40" s="84"/>
      <c r="C40" s="80">
        <v>7</v>
      </c>
      <c r="D40" s="85" t="s">
        <v>42</v>
      </c>
      <c r="E40" s="86"/>
      <c r="F40" s="87"/>
      <c r="G40" s="82"/>
      <c r="H40" s="82"/>
    </row>
    <row r="41" spans="2:8" s="83" customFormat="1" ht="15.75" customHeight="1">
      <c r="B41" s="84"/>
      <c r="C41" s="112">
        <v>8</v>
      </c>
      <c r="D41" s="85" t="s">
        <v>43</v>
      </c>
      <c r="E41" s="86"/>
      <c r="F41" s="87"/>
      <c r="G41" s="82"/>
      <c r="H41" s="82"/>
    </row>
    <row r="42" spans="2:8" s="83" customFormat="1" ht="15.75" customHeight="1">
      <c r="B42" s="84"/>
      <c r="C42" s="80">
        <v>9</v>
      </c>
      <c r="D42" s="85" t="s">
        <v>44</v>
      </c>
      <c r="E42" s="86"/>
      <c r="F42" s="87"/>
      <c r="G42" s="82"/>
      <c r="H42" s="82"/>
    </row>
    <row r="43" spans="2:8" s="83" customFormat="1" ht="15.75" customHeight="1">
      <c r="B43" s="84"/>
      <c r="C43" s="112">
        <v>10</v>
      </c>
      <c r="D43" s="85" t="s">
        <v>45</v>
      </c>
      <c r="E43" s="86"/>
      <c r="F43" s="87"/>
      <c r="G43" s="82"/>
      <c r="H43" s="82"/>
    </row>
    <row r="44" spans="2:8" s="83" customFormat="1" ht="24.75" customHeight="1">
      <c r="B44" s="84"/>
      <c r="C44" s="319" t="s">
        <v>48</v>
      </c>
      <c r="D44" s="320"/>
      <c r="E44" s="321"/>
      <c r="F44" s="87"/>
      <c r="G44" s="174">
        <f>G32+G33</f>
        <v>7443523</v>
      </c>
      <c r="H44" s="174">
        <v>5076571</v>
      </c>
    </row>
    <row r="45" spans="2:8" s="83" customFormat="1" ht="15.75" customHeight="1">
      <c r="B45" s="99"/>
      <c r="C45" s="99"/>
      <c r="D45" s="113"/>
      <c r="E45" s="100"/>
      <c r="F45" s="100"/>
      <c r="G45" s="101"/>
      <c r="H45" s="101"/>
    </row>
    <row r="46" spans="2:8" s="83" customFormat="1" ht="15.75" customHeight="1">
      <c r="B46" s="99"/>
      <c r="C46" s="99"/>
      <c r="D46" s="113"/>
      <c r="E46" s="100"/>
      <c r="F46" s="100"/>
      <c r="G46" s="275"/>
      <c r="H46" s="275"/>
    </row>
    <row r="47" spans="2:8" s="83" customFormat="1" ht="15.75" customHeight="1">
      <c r="B47" s="99"/>
      <c r="C47" s="99"/>
      <c r="D47" s="113"/>
      <c r="E47" s="100"/>
      <c r="F47" s="100"/>
      <c r="G47" s="101"/>
      <c r="H47" s="101"/>
    </row>
    <row r="48" spans="2:8" s="83" customFormat="1" ht="15.75" customHeight="1">
      <c r="B48" s="99"/>
      <c r="C48" s="99"/>
      <c r="D48" s="113"/>
      <c r="E48" s="100"/>
      <c r="F48" s="100"/>
      <c r="G48" s="101"/>
      <c r="H48" s="101"/>
    </row>
    <row r="49" spans="2:8" s="83" customFormat="1" ht="15.75" customHeight="1">
      <c r="B49" s="99"/>
      <c r="C49" s="99"/>
      <c r="D49" s="113"/>
      <c r="E49" s="100"/>
      <c r="F49" s="100"/>
      <c r="G49" s="101"/>
      <c r="H49" s="101"/>
    </row>
    <row r="50" spans="2:8" s="83" customFormat="1" ht="15.75" customHeight="1">
      <c r="B50" s="99"/>
      <c r="C50" s="99"/>
      <c r="D50" s="113"/>
      <c r="E50" s="100"/>
      <c r="F50" s="100"/>
      <c r="G50" s="101"/>
      <c r="H50" s="101"/>
    </row>
    <row r="51" spans="2:8" s="83" customFormat="1" ht="15.75" customHeight="1">
      <c r="B51" s="99"/>
      <c r="C51" s="99"/>
      <c r="D51" s="113"/>
      <c r="E51" s="100"/>
      <c r="F51" s="100"/>
      <c r="G51" s="101"/>
      <c r="H51" s="101"/>
    </row>
    <row r="52" spans="2:8" s="83" customFormat="1" ht="15.75" customHeight="1">
      <c r="B52" s="99"/>
      <c r="C52" s="99"/>
      <c r="D52" s="113"/>
      <c r="E52" s="100"/>
      <c r="F52" s="100"/>
      <c r="G52" s="101"/>
      <c r="H52" s="101"/>
    </row>
    <row r="53" spans="2:8" s="83" customFormat="1" ht="15.75" customHeight="1">
      <c r="B53" s="99"/>
      <c r="C53" s="99"/>
      <c r="D53" s="113"/>
      <c r="E53" s="100"/>
      <c r="F53" s="100"/>
      <c r="G53" s="101"/>
      <c r="H53" s="101"/>
    </row>
    <row r="54" spans="2:8" s="83" customFormat="1" ht="15.75" customHeight="1">
      <c r="B54" s="99"/>
      <c r="C54" s="99"/>
      <c r="D54" s="99"/>
      <c r="E54" s="99"/>
      <c r="F54" s="100"/>
      <c r="G54" s="101"/>
      <c r="H54" s="101"/>
    </row>
    <row r="55" spans="2:8" ht="12.75">
      <c r="B55" s="114"/>
      <c r="C55" s="114"/>
      <c r="D55" s="115"/>
      <c r="E55" s="116"/>
      <c r="F55" s="116"/>
      <c r="G55" s="117"/>
      <c r="H55" s="117"/>
    </row>
  </sheetData>
  <sheetProtection/>
  <mergeCells count="9">
    <mergeCell ref="C44:E44"/>
    <mergeCell ref="B5:B6"/>
    <mergeCell ref="C5:E6"/>
    <mergeCell ref="C25:E25"/>
    <mergeCell ref="B3:H3"/>
    <mergeCell ref="C32:E32"/>
    <mergeCell ref="C7:E7"/>
    <mergeCell ref="F5:F6"/>
    <mergeCell ref="C33:E33"/>
  </mergeCells>
  <printOptions horizontalCentered="1" verticalCentered="1"/>
  <pageMargins left="0" right="0" top="0" bottom="0" header="0.25" footer="0.34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1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5.28125" style="39" customWidth="1"/>
    <col min="2" max="2" width="3.7109375" style="107" customWidth="1"/>
    <col min="3" max="3" width="5.28125" style="107" customWidth="1"/>
    <col min="4" max="4" width="2.7109375" style="107" customWidth="1"/>
    <col min="5" max="5" width="51.7109375" style="39" customWidth="1"/>
    <col min="6" max="6" width="14.8515625" style="108" customWidth="1"/>
    <col min="7" max="7" width="14.00390625" style="108" customWidth="1"/>
    <col min="8" max="8" width="1.421875" style="39" customWidth="1"/>
    <col min="9" max="9" width="9.140625" style="39" customWidth="1"/>
    <col min="10" max="10" width="18.00390625" style="121" customWidth="1"/>
    <col min="11" max="16384" width="9.140625" style="39" customWidth="1"/>
  </cols>
  <sheetData>
    <row r="2" spans="2:10" s="106" customFormat="1" ht="7.5" customHeight="1">
      <c r="B2" s="68"/>
      <c r="C2" s="68"/>
      <c r="D2" s="69"/>
      <c r="E2" s="70"/>
      <c r="F2" s="72"/>
      <c r="G2" s="118"/>
      <c r="H2" s="71"/>
      <c r="I2" s="71"/>
      <c r="J2" s="119"/>
    </row>
    <row r="3" spans="2:10" s="106" customFormat="1" ht="29.25" customHeight="1">
      <c r="B3" s="354" t="s">
        <v>277</v>
      </c>
      <c r="C3" s="354"/>
      <c r="D3" s="354"/>
      <c r="E3" s="354"/>
      <c r="F3" s="354"/>
      <c r="G3" s="354"/>
      <c r="H3" s="120"/>
      <c r="I3" s="120"/>
      <c r="J3" s="119"/>
    </row>
    <row r="4" spans="2:10" s="106" customFormat="1" ht="18.75" customHeight="1">
      <c r="B4" s="355" t="s">
        <v>149</v>
      </c>
      <c r="C4" s="355"/>
      <c r="D4" s="355"/>
      <c r="E4" s="355"/>
      <c r="F4" s="355"/>
      <c r="G4" s="355"/>
      <c r="H4" s="73"/>
      <c r="I4" s="73"/>
      <c r="J4" s="119"/>
    </row>
    <row r="5" ht="7.5" customHeight="1"/>
    <row r="6" spans="2:10" s="106" customFormat="1" ht="15.75" customHeight="1">
      <c r="B6" s="347" t="s">
        <v>2</v>
      </c>
      <c r="C6" s="341" t="s">
        <v>150</v>
      </c>
      <c r="D6" s="342"/>
      <c r="E6" s="343"/>
      <c r="F6" s="122" t="s">
        <v>151</v>
      </c>
      <c r="G6" s="122" t="s">
        <v>151</v>
      </c>
      <c r="H6" s="83"/>
      <c r="I6" s="83"/>
      <c r="J6" s="119"/>
    </row>
    <row r="7" spans="2:10" s="106" customFormat="1" ht="15.75" customHeight="1">
      <c r="B7" s="348"/>
      <c r="C7" s="344"/>
      <c r="D7" s="345"/>
      <c r="E7" s="346"/>
      <c r="F7" s="123" t="s">
        <v>152</v>
      </c>
      <c r="G7" s="124" t="s">
        <v>168</v>
      </c>
      <c r="H7" s="83"/>
      <c r="I7" s="83"/>
      <c r="J7" s="119"/>
    </row>
    <row r="8" spans="2:10" s="106" customFormat="1" ht="24.75" customHeight="1">
      <c r="B8" s="125">
        <v>1</v>
      </c>
      <c r="C8" s="349" t="s">
        <v>51</v>
      </c>
      <c r="D8" s="350"/>
      <c r="E8" s="351"/>
      <c r="F8" s="214">
        <v>0</v>
      </c>
      <c r="G8" s="214">
        <v>0</v>
      </c>
      <c r="J8" s="119"/>
    </row>
    <row r="9" spans="2:10" s="106" customFormat="1" ht="24.75" customHeight="1">
      <c r="B9" s="125">
        <v>2</v>
      </c>
      <c r="C9" s="349" t="s">
        <v>52</v>
      </c>
      <c r="D9" s="350"/>
      <c r="E9" s="351"/>
      <c r="F9" s="214"/>
      <c r="G9" s="214"/>
      <c r="J9" s="119"/>
    </row>
    <row r="10" spans="2:10" s="106" customFormat="1" ht="24.75" customHeight="1">
      <c r="B10" s="103">
        <v>3</v>
      </c>
      <c r="C10" s="349" t="s">
        <v>165</v>
      </c>
      <c r="D10" s="350"/>
      <c r="E10" s="351"/>
      <c r="F10" s="215"/>
      <c r="G10" s="215"/>
      <c r="J10" s="119"/>
    </row>
    <row r="11" spans="2:10" s="106" customFormat="1" ht="24.75" customHeight="1">
      <c r="B11" s="103">
        <v>4</v>
      </c>
      <c r="C11" s="349" t="s">
        <v>136</v>
      </c>
      <c r="D11" s="350"/>
      <c r="E11" s="351"/>
      <c r="F11" s="215">
        <v>0</v>
      </c>
      <c r="G11" s="215">
        <v>0</v>
      </c>
      <c r="J11" s="119"/>
    </row>
    <row r="12" spans="2:10" s="106" customFormat="1" ht="24.75" customHeight="1">
      <c r="B12" s="103">
        <v>5</v>
      </c>
      <c r="C12" s="349" t="s">
        <v>137</v>
      </c>
      <c r="D12" s="350"/>
      <c r="E12" s="351"/>
      <c r="F12" s="216">
        <f>SUM(F13:F14)</f>
        <v>0</v>
      </c>
      <c r="G12" s="216">
        <f>SUM(G13:G14)</f>
        <v>0</v>
      </c>
      <c r="J12" s="119"/>
    </row>
    <row r="13" spans="2:10" s="106" customFormat="1" ht="24.75" customHeight="1">
      <c r="B13" s="103"/>
      <c r="C13" s="126"/>
      <c r="D13" s="352" t="s">
        <v>138</v>
      </c>
      <c r="E13" s="353"/>
      <c r="F13" s="217">
        <v>0</v>
      </c>
      <c r="G13" s="217"/>
      <c r="H13" s="92"/>
      <c r="I13" s="92"/>
      <c r="J13" s="119"/>
    </row>
    <row r="14" spans="2:10" s="106" customFormat="1" ht="24.75" customHeight="1">
      <c r="B14" s="103"/>
      <c r="C14" s="126"/>
      <c r="D14" s="352" t="s">
        <v>139</v>
      </c>
      <c r="E14" s="353"/>
      <c r="F14" s="217">
        <v>0</v>
      </c>
      <c r="G14" s="217"/>
      <c r="H14" s="92"/>
      <c r="I14" s="92"/>
      <c r="J14" s="119"/>
    </row>
    <row r="15" spans="2:10" s="106" customFormat="1" ht="24.75" customHeight="1">
      <c r="B15" s="125">
        <v>6</v>
      </c>
      <c r="C15" s="349" t="s">
        <v>140</v>
      </c>
      <c r="D15" s="350"/>
      <c r="E15" s="351"/>
      <c r="F15" s="214">
        <v>0</v>
      </c>
      <c r="G15" s="214">
        <v>0</v>
      </c>
      <c r="J15" s="119"/>
    </row>
    <row r="16" spans="2:10" s="106" customFormat="1" ht="24.75" customHeight="1">
      <c r="B16" s="125">
        <v>7</v>
      </c>
      <c r="C16" s="349" t="s">
        <v>141</v>
      </c>
      <c r="D16" s="350"/>
      <c r="E16" s="351"/>
      <c r="F16" s="214">
        <v>0</v>
      </c>
      <c r="G16" s="214"/>
      <c r="J16" s="202"/>
    </row>
    <row r="17" spans="2:10" s="106" customFormat="1" ht="39.75" customHeight="1">
      <c r="B17" s="125">
        <v>8</v>
      </c>
      <c r="C17" s="319" t="s">
        <v>142</v>
      </c>
      <c r="D17" s="320"/>
      <c r="E17" s="321"/>
      <c r="F17" s="207">
        <f>F11+F12+F15+F16</f>
        <v>0</v>
      </c>
      <c r="G17" s="207">
        <f>G11+G12+G15+G16</f>
        <v>0</v>
      </c>
      <c r="H17" s="83"/>
      <c r="I17" s="83"/>
      <c r="J17" s="119"/>
    </row>
    <row r="18" spans="2:10" s="106" customFormat="1" ht="39.75" customHeight="1">
      <c r="B18" s="125">
        <v>9</v>
      </c>
      <c r="C18" s="338" t="s">
        <v>143</v>
      </c>
      <c r="D18" s="339"/>
      <c r="E18" s="340"/>
      <c r="F18" s="207">
        <f>F8-F17</f>
        <v>0</v>
      </c>
      <c r="G18" s="207">
        <f>G8-G17</f>
        <v>0</v>
      </c>
      <c r="H18" s="83"/>
      <c r="I18" s="83"/>
      <c r="J18" s="119"/>
    </row>
    <row r="19" spans="2:10" s="106" customFormat="1" ht="24.75" customHeight="1">
      <c r="B19" s="125">
        <v>10</v>
      </c>
      <c r="C19" s="349" t="s">
        <v>53</v>
      </c>
      <c r="D19" s="350"/>
      <c r="E19" s="351"/>
      <c r="F19" s="214">
        <v>0</v>
      </c>
      <c r="G19" s="214">
        <v>0</v>
      </c>
      <c r="J19" s="119"/>
    </row>
    <row r="20" spans="2:10" s="106" customFormat="1" ht="24.75" customHeight="1">
      <c r="B20" s="125">
        <v>11</v>
      </c>
      <c r="C20" s="349" t="s">
        <v>144</v>
      </c>
      <c r="D20" s="350"/>
      <c r="E20" s="351"/>
      <c r="F20" s="214">
        <v>0</v>
      </c>
      <c r="G20" s="214">
        <v>0</v>
      </c>
      <c r="J20" s="119"/>
    </row>
    <row r="21" spans="2:10" s="106" customFormat="1" ht="24.75" customHeight="1">
      <c r="B21" s="125">
        <v>12</v>
      </c>
      <c r="C21" s="349" t="s">
        <v>54</v>
      </c>
      <c r="D21" s="350"/>
      <c r="E21" s="351"/>
      <c r="F21" s="214">
        <f>SUM(F22:F25)</f>
        <v>0</v>
      </c>
      <c r="G21" s="214">
        <f>SUM(G22:G25)</f>
        <v>0</v>
      </c>
      <c r="J21" s="119"/>
    </row>
    <row r="22" spans="2:10" s="106" customFormat="1" ht="24.75" customHeight="1">
      <c r="B22" s="125"/>
      <c r="C22" s="128">
        <v>121</v>
      </c>
      <c r="D22" s="352" t="s">
        <v>55</v>
      </c>
      <c r="E22" s="353"/>
      <c r="F22" s="218"/>
      <c r="G22" s="218"/>
      <c r="H22" s="92"/>
      <c r="I22" s="92"/>
      <c r="J22" s="119"/>
    </row>
    <row r="23" spans="2:10" s="106" customFormat="1" ht="24.75" customHeight="1">
      <c r="B23" s="125"/>
      <c r="C23" s="126">
        <v>122</v>
      </c>
      <c r="D23" s="352" t="s">
        <v>145</v>
      </c>
      <c r="E23" s="353"/>
      <c r="F23" s="218"/>
      <c r="G23" s="218"/>
      <c r="H23" s="92"/>
      <c r="I23" s="92"/>
      <c r="J23" s="119"/>
    </row>
    <row r="24" spans="2:10" s="106" customFormat="1" ht="24.75" customHeight="1">
      <c r="B24" s="125"/>
      <c r="C24" s="126">
        <v>123</v>
      </c>
      <c r="D24" s="352" t="s">
        <v>56</v>
      </c>
      <c r="E24" s="353"/>
      <c r="F24" s="218">
        <v>0</v>
      </c>
      <c r="G24" s="218"/>
      <c r="H24" s="92"/>
      <c r="I24" s="92"/>
      <c r="J24" s="119"/>
    </row>
    <row r="25" spans="2:10" s="106" customFormat="1" ht="24.75" customHeight="1">
      <c r="B25" s="125"/>
      <c r="C25" s="126">
        <v>124</v>
      </c>
      <c r="D25" s="352" t="s">
        <v>57</v>
      </c>
      <c r="E25" s="353"/>
      <c r="F25" s="218"/>
      <c r="G25" s="218"/>
      <c r="H25" s="92"/>
      <c r="I25" s="92"/>
      <c r="J25" s="119"/>
    </row>
    <row r="26" spans="2:10" s="106" customFormat="1" ht="39.75" customHeight="1">
      <c r="B26" s="125">
        <v>13</v>
      </c>
      <c r="C26" s="338" t="s">
        <v>58</v>
      </c>
      <c r="D26" s="339"/>
      <c r="E26" s="340"/>
      <c r="F26" s="207">
        <f>F19+F20+F21</f>
        <v>0</v>
      </c>
      <c r="G26" s="207">
        <f>G19+G20+G21</f>
        <v>0</v>
      </c>
      <c r="H26" s="83"/>
      <c r="I26" s="83"/>
      <c r="J26" s="119"/>
    </row>
    <row r="27" spans="2:10" s="106" customFormat="1" ht="39.75" customHeight="1">
      <c r="B27" s="125">
        <v>14</v>
      </c>
      <c r="C27" s="338" t="s">
        <v>147</v>
      </c>
      <c r="D27" s="339"/>
      <c r="E27" s="340"/>
      <c r="F27" s="207">
        <f>F18+F26</f>
        <v>0</v>
      </c>
      <c r="G27" s="207">
        <f>G18+G26</f>
        <v>0</v>
      </c>
      <c r="H27" s="83"/>
      <c r="I27" s="83"/>
      <c r="J27" s="119"/>
    </row>
    <row r="28" spans="2:10" s="106" customFormat="1" ht="24.75" customHeight="1">
      <c r="B28" s="125">
        <v>15</v>
      </c>
      <c r="C28" s="349" t="s">
        <v>59</v>
      </c>
      <c r="D28" s="350"/>
      <c r="E28" s="351"/>
      <c r="F28" s="214">
        <f>F27*0.1</f>
        <v>0</v>
      </c>
      <c r="G28" s="214"/>
      <c r="J28" s="119"/>
    </row>
    <row r="29" spans="2:10" s="106" customFormat="1" ht="39.75" customHeight="1">
      <c r="B29" s="125">
        <v>16</v>
      </c>
      <c r="C29" s="338" t="s">
        <v>148</v>
      </c>
      <c r="D29" s="339"/>
      <c r="E29" s="340"/>
      <c r="F29" s="207">
        <f>F27-F28</f>
        <v>0</v>
      </c>
      <c r="G29" s="207">
        <f>G27-G28</f>
        <v>0</v>
      </c>
      <c r="H29" s="83"/>
      <c r="I29" s="83"/>
      <c r="J29" s="119"/>
    </row>
    <row r="30" spans="2:10" s="106" customFormat="1" ht="24.75" customHeight="1">
      <c r="B30" s="125">
        <v>17</v>
      </c>
      <c r="C30" s="349" t="s">
        <v>146</v>
      </c>
      <c r="D30" s="350"/>
      <c r="E30" s="351"/>
      <c r="F30" s="214"/>
      <c r="G30" s="214"/>
      <c r="J30" s="119"/>
    </row>
    <row r="31" spans="2:10" s="106" customFormat="1" ht="15.75" customHeight="1">
      <c r="B31" s="129"/>
      <c r="C31" s="129"/>
      <c r="D31" s="129"/>
      <c r="E31" s="130"/>
      <c r="F31" s="131"/>
      <c r="G31" s="131"/>
      <c r="J31" s="119"/>
    </row>
    <row r="32" spans="2:10" s="106" customFormat="1" ht="15.75" customHeight="1">
      <c r="B32" s="129"/>
      <c r="C32" s="129"/>
      <c r="D32" s="129"/>
      <c r="E32" s="130"/>
      <c r="F32" s="131"/>
      <c r="G32" s="131"/>
      <c r="J32" s="119"/>
    </row>
    <row r="33" spans="2:10" s="106" customFormat="1" ht="15.75" customHeight="1">
      <c r="B33" s="129"/>
      <c r="C33" s="129"/>
      <c r="D33" s="129"/>
      <c r="E33" s="130"/>
      <c r="F33" s="131"/>
      <c r="G33" s="131"/>
      <c r="J33" s="119"/>
    </row>
    <row r="34" spans="2:10" s="106" customFormat="1" ht="15.75" customHeight="1">
      <c r="B34" s="129"/>
      <c r="C34" s="129"/>
      <c r="D34" s="129"/>
      <c r="E34" s="130"/>
      <c r="F34" s="131"/>
      <c r="G34" s="131"/>
      <c r="J34" s="119"/>
    </row>
    <row r="35" spans="2:10" s="106" customFormat="1" ht="15.75" customHeight="1">
      <c r="B35" s="129"/>
      <c r="C35" s="129"/>
      <c r="D35" s="129"/>
      <c r="E35" s="130"/>
      <c r="F35" s="131"/>
      <c r="G35" s="131"/>
      <c r="J35" s="119"/>
    </row>
    <row r="36" spans="2:10" s="106" customFormat="1" ht="15.75" customHeight="1">
      <c r="B36" s="129"/>
      <c r="C36" s="129"/>
      <c r="D36" s="129"/>
      <c r="E36" s="130"/>
      <c r="F36" s="131"/>
      <c r="G36" s="131"/>
      <c r="J36" s="119"/>
    </row>
    <row r="37" spans="2:10" s="106" customFormat="1" ht="15.75" customHeight="1">
      <c r="B37" s="129"/>
      <c r="C37" s="129"/>
      <c r="D37" s="129"/>
      <c r="E37" s="130"/>
      <c r="F37" s="131"/>
      <c r="G37" s="131"/>
      <c r="J37" s="119"/>
    </row>
    <row r="38" spans="2:10" s="106" customFormat="1" ht="15.75" customHeight="1">
      <c r="B38" s="129"/>
      <c r="C38" s="129"/>
      <c r="D38" s="129"/>
      <c r="E38" s="130"/>
      <c r="F38" s="131"/>
      <c r="G38" s="131"/>
      <c r="J38" s="119"/>
    </row>
    <row r="39" spans="2:10" s="106" customFormat="1" ht="15.75" customHeight="1">
      <c r="B39" s="129"/>
      <c r="C39" s="129"/>
      <c r="D39" s="129"/>
      <c r="E39" s="130"/>
      <c r="F39" s="131"/>
      <c r="G39" s="131"/>
      <c r="J39" s="119"/>
    </row>
    <row r="40" spans="2:10" s="106" customFormat="1" ht="15.75" customHeight="1">
      <c r="B40" s="129"/>
      <c r="C40" s="129"/>
      <c r="D40" s="129"/>
      <c r="E40" s="129"/>
      <c r="F40" s="131"/>
      <c r="G40" s="131"/>
      <c r="J40" s="119"/>
    </row>
    <row r="41" spans="2:7" ht="12.75">
      <c r="B41" s="132"/>
      <c r="C41" s="132"/>
      <c r="D41" s="132"/>
      <c r="E41" s="51"/>
      <c r="F41" s="133"/>
      <c r="G41" s="133"/>
    </row>
  </sheetData>
  <sheetProtection/>
  <mergeCells count="27">
    <mergeCell ref="C30:E30"/>
    <mergeCell ref="C29:E29"/>
    <mergeCell ref="C12:E12"/>
    <mergeCell ref="D13:E13"/>
    <mergeCell ref="D14:E14"/>
    <mergeCell ref="C15:E15"/>
    <mergeCell ref="D25:E25"/>
    <mergeCell ref="C27:E27"/>
    <mergeCell ref="C28:E28"/>
    <mergeCell ref="C21:E21"/>
    <mergeCell ref="D22:E22"/>
    <mergeCell ref="D23:E23"/>
    <mergeCell ref="D24:E24"/>
    <mergeCell ref="C16:E16"/>
    <mergeCell ref="C19:E19"/>
    <mergeCell ref="B3:G3"/>
    <mergeCell ref="B4:G4"/>
    <mergeCell ref="C26:E26"/>
    <mergeCell ref="C6:E7"/>
    <mergeCell ref="B6:B7"/>
    <mergeCell ref="C17:E17"/>
    <mergeCell ref="C18:E18"/>
    <mergeCell ref="C8:E8"/>
    <mergeCell ref="C9:E9"/>
    <mergeCell ref="C10:E10"/>
    <mergeCell ref="C11:E11"/>
    <mergeCell ref="C20:E20"/>
  </mergeCells>
  <printOptions horizontalCentered="1" verticalCentered="1"/>
  <pageMargins left="0" right="0" top="0" bottom="0" header="0.5118110236220472" footer="0.2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40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.8515625" style="102" customWidth="1"/>
    <col min="2" max="3" width="3.7109375" style="104" customWidth="1"/>
    <col min="4" max="4" width="3.57421875" style="104" customWidth="1"/>
    <col min="5" max="5" width="44.421875" style="102" customWidth="1"/>
    <col min="6" max="7" width="15.421875" style="105" customWidth="1"/>
    <col min="8" max="8" width="1.421875" style="102" customWidth="1"/>
    <col min="9" max="10" width="9.140625" style="102" customWidth="1"/>
    <col min="11" max="11" width="11.140625" style="102" bestFit="1" customWidth="1"/>
    <col min="12" max="16384" width="9.140625" style="102" customWidth="1"/>
  </cols>
  <sheetData>
    <row r="2" spans="2:7" s="71" customFormat="1" ht="7.5" customHeight="1">
      <c r="B2" s="68"/>
      <c r="C2" s="68"/>
      <c r="D2" s="69"/>
      <c r="E2" s="70"/>
      <c r="F2" s="139"/>
      <c r="G2" s="140"/>
    </row>
    <row r="3" spans="2:7" s="71" customFormat="1" ht="8.25" customHeight="1">
      <c r="B3" s="68"/>
      <c r="C3" s="68"/>
      <c r="D3" s="69"/>
      <c r="E3" s="70"/>
      <c r="F3" s="72"/>
      <c r="G3" s="118"/>
    </row>
    <row r="4" spans="2:7" s="120" customFormat="1" ht="18" customHeight="1">
      <c r="B4" s="354" t="s">
        <v>278</v>
      </c>
      <c r="C4" s="354"/>
      <c r="D4" s="354"/>
      <c r="E4" s="354"/>
      <c r="F4" s="354"/>
      <c r="G4" s="354"/>
    </row>
    <row r="5" spans="2:7" s="138" customFormat="1" ht="6.75" customHeight="1">
      <c r="B5" s="136"/>
      <c r="C5" s="136"/>
      <c r="D5" s="136"/>
      <c r="F5" s="137"/>
      <c r="G5" s="137"/>
    </row>
    <row r="6" spans="2:7" s="83" customFormat="1" ht="15.75" customHeight="1">
      <c r="B6" s="362" t="s">
        <v>2</v>
      </c>
      <c r="C6" s="341" t="s">
        <v>95</v>
      </c>
      <c r="D6" s="342"/>
      <c r="E6" s="343"/>
      <c r="F6" s="141" t="s">
        <v>151</v>
      </c>
      <c r="G6" s="141" t="s">
        <v>151</v>
      </c>
    </row>
    <row r="7" spans="2:7" s="83" customFormat="1" ht="15.75" customHeight="1">
      <c r="B7" s="361"/>
      <c r="C7" s="344"/>
      <c r="D7" s="345"/>
      <c r="E7" s="346"/>
      <c r="F7" s="143" t="s">
        <v>152</v>
      </c>
      <c r="G7" s="144" t="s">
        <v>168</v>
      </c>
    </row>
    <row r="8" spans="2:7" s="83" customFormat="1" ht="24.75" customHeight="1">
      <c r="B8" s="84"/>
      <c r="C8" s="134" t="s">
        <v>74</v>
      </c>
      <c r="D8" s="135"/>
      <c r="E8" s="98"/>
      <c r="F8" s="82"/>
      <c r="G8" s="82"/>
    </row>
    <row r="9" spans="2:7" s="83" customFormat="1" ht="19.5" customHeight="1">
      <c r="B9" s="84"/>
      <c r="C9" s="134"/>
      <c r="D9" s="86" t="s">
        <v>96</v>
      </c>
      <c r="E9" s="86"/>
      <c r="F9" s="204">
        <f>'Rez.1'!F27</f>
        <v>0</v>
      </c>
      <c r="G9" s="204">
        <f>'Rez.1'!G27</f>
        <v>0</v>
      </c>
    </row>
    <row r="10" spans="2:7" s="83" customFormat="1" ht="19.5" customHeight="1">
      <c r="B10" s="84"/>
      <c r="C10" s="145"/>
      <c r="D10" s="146" t="s">
        <v>97</v>
      </c>
      <c r="F10" s="204"/>
      <c r="G10" s="204"/>
    </row>
    <row r="11" spans="2:7" s="83" customFormat="1" ht="19.5" customHeight="1">
      <c r="B11" s="84"/>
      <c r="C11" s="134"/>
      <c r="D11" s="135"/>
      <c r="E11" s="147" t="s">
        <v>106</v>
      </c>
      <c r="F11" s="204">
        <v>0</v>
      </c>
      <c r="G11" s="204">
        <v>0</v>
      </c>
    </row>
    <row r="12" spans="2:7" s="83" customFormat="1" ht="19.5" customHeight="1">
      <c r="B12" s="84"/>
      <c r="C12" s="134"/>
      <c r="D12" s="135"/>
      <c r="E12" s="147" t="s">
        <v>107</v>
      </c>
      <c r="F12" s="204"/>
      <c r="G12" s="204"/>
    </row>
    <row r="13" spans="2:7" s="83" customFormat="1" ht="19.5" customHeight="1">
      <c r="B13" s="84"/>
      <c r="C13" s="134"/>
      <c r="D13" s="135"/>
      <c r="E13" s="147" t="s">
        <v>108</v>
      </c>
      <c r="F13" s="204"/>
      <c r="G13" s="204"/>
    </row>
    <row r="14" spans="2:7" s="83" customFormat="1" ht="19.5" customHeight="1">
      <c r="B14" s="84"/>
      <c r="C14" s="134"/>
      <c r="D14" s="135"/>
      <c r="E14" s="147" t="s">
        <v>109</v>
      </c>
      <c r="F14" s="204">
        <f>'Rez.1'!K26</f>
        <v>0</v>
      </c>
      <c r="G14" s="204"/>
    </row>
    <row r="15" spans="2:7" s="100" customFormat="1" ht="19.5" customHeight="1">
      <c r="B15" s="356"/>
      <c r="C15" s="341"/>
      <c r="D15" s="148" t="s">
        <v>98</v>
      </c>
      <c r="F15" s="358">
        <f>Aktivet!H12-Aktivet!G12</f>
        <v>465267</v>
      </c>
      <c r="G15" s="358">
        <v>-3600</v>
      </c>
    </row>
    <row r="16" spans="2:7" s="100" customFormat="1" ht="19.5" customHeight="1">
      <c r="B16" s="357"/>
      <c r="C16" s="344"/>
      <c r="D16" s="149" t="s">
        <v>99</v>
      </c>
      <c r="F16" s="359"/>
      <c r="G16" s="359"/>
    </row>
    <row r="17" spans="2:7" s="83" customFormat="1" ht="19.5" customHeight="1">
      <c r="B17" s="142"/>
      <c r="C17" s="134"/>
      <c r="D17" s="86" t="s">
        <v>100</v>
      </c>
      <c r="E17" s="86"/>
      <c r="F17" s="205">
        <f>Aktivet!H19-Aktivet!G19</f>
        <v>0</v>
      </c>
      <c r="G17" s="205">
        <f>0-Aktivet!H19</f>
        <v>0</v>
      </c>
    </row>
    <row r="18" spans="2:7" s="83" customFormat="1" ht="19.5" customHeight="1">
      <c r="B18" s="360"/>
      <c r="C18" s="341"/>
      <c r="D18" s="148" t="s">
        <v>101</v>
      </c>
      <c r="E18" s="148"/>
      <c r="F18" s="358">
        <f>Pasivet!G32-Pasivet!H32</f>
        <v>-632048</v>
      </c>
      <c r="G18" s="358">
        <v>978921</v>
      </c>
    </row>
    <row r="19" spans="2:7" s="83" customFormat="1" ht="19.5" customHeight="1">
      <c r="B19" s="361"/>
      <c r="C19" s="344"/>
      <c r="D19" s="146" t="s">
        <v>102</v>
      </c>
      <c r="E19" s="146"/>
      <c r="F19" s="359"/>
      <c r="G19" s="359"/>
    </row>
    <row r="20" spans="2:7" s="83" customFormat="1" ht="19.5" customHeight="1">
      <c r="B20" s="84"/>
      <c r="C20" s="134"/>
      <c r="D20" s="175" t="s">
        <v>103</v>
      </c>
      <c r="E20" s="175"/>
      <c r="F20" s="206">
        <f>SUM(F9:F19)</f>
        <v>-166781</v>
      </c>
      <c r="G20" s="206">
        <v>975321</v>
      </c>
    </row>
    <row r="21" spans="2:7" s="83" customFormat="1" ht="19.5" customHeight="1">
      <c r="B21" s="84"/>
      <c r="C21" s="134"/>
      <c r="D21" s="86" t="s">
        <v>78</v>
      </c>
      <c r="E21" s="86"/>
      <c r="F21" s="204">
        <f>-F14</f>
        <v>0</v>
      </c>
      <c r="G21" s="204">
        <v>0</v>
      </c>
    </row>
    <row r="22" spans="2:7" s="83" customFormat="1" ht="19.5" customHeight="1">
      <c r="B22" s="84"/>
      <c r="C22" s="134"/>
      <c r="D22" s="86" t="s">
        <v>79</v>
      </c>
      <c r="E22" s="86"/>
      <c r="F22" s="204">
        <v>0</v>
      </c>
      <c r="G22" s="204">
        <v>0</v>
      </c>
    </row>
    <row r="23" spans="2:7" s="92" customFormat="1" ht="19.5" customHeight="1">
      <c r="B23" s="84"/>
      <c r="C23" s="134"/>
      <c r="D23" s="176" t="s">
        <v>104</v>
      </c>
      <c r="E23" s="175"/>
      <c r="F23" s="207">
        <f>SUM(F20:F22)</f>
        <v>-166781</v>
      </c>
      <c r="G23" s="207">
        <v>975321</v>
      </c>
    </row>
    <row r="24" spans="2:7" s="83" customFormat="1" ht="24.75" customHeight="1">
      <c r="B24" s="93"/>
      <c r="C24" s="151" t="s">
        <v>80</v>
      </c>
      <c r="D24" s="135"/>
      <c r="E24" s="86"/>
      <c r="F24" s="204"/>
      <c r="G24" s="204"/>
    </row>
    <row r="25" spans="2:7" s="83" customFormat="1" ht="19.5" customHeight="1">
      <c r="B25" s="84"/>
      <c r="C25" s="134"/>
      <c r="D25" s="86" t="s">
        <v>81</v>
      </c>
      <c r="E25" s="86"/>
      <c r="F25" s="204"/>
      <c r="G25" s="204"/>
    </row>
    <row r="26" spans="2:12" s="83" customFormat="1" ht="19.5" customHeight="1">
      <c r="B26" s="84"/>
      <c r="C26" s="134"/>
      <c r="D26" s="86" t="s">
        <v>82</v>
      </c>
      <c r="E26" s="86"/>
      <c r="F26" s="204">
        <f>Aktivet!H29-Aktivet!G29</f>
        <v>-407782</v>
      </c>
      <c r="G26" s="204">
        <v>-1042052</v>
      </c>
      <c r="K26" s="201"/>
      <c r="L26" s="201"/>
    </row>
    <row r="27" spans="2:7" s="83" customFormat="1" ht="19.5" customHeight="1">
      <c r="B27" s="84"/>
      <c r="C27" s="127"/>
      <c r="D27" s="86" t="s">
        <v>83</v>
      </c>
      <c r="E27" s="86"/>
      <c r="F27" s="204"/>
      <c r="G27" s="204"/>
    </row>
    <row r="28" spans="2:7" s="83" customFormat="1" ht="19.5" customHeight="1">
      <c r="B28" s="84"/>
      <c r="C28" s="94"/>
      <c r="D28" s="86" t="s">
        <v>84</v>
      </c>
      <c r="E28" s="86"/>
      <c r="F28" s="204"/>
      <c r="G28" s="204"/>
    </row>
    <row r="29" spans="2:7" s="83" customFormat="1" ht="19.5" customHeight="1">
      <c r="B29" s="84"/>
      <c r="C29" s="94"/>
      <c r="D29" s="86" t="s">
        <v>85</v>
      </c>
      <c r="E29" s="86"/>
      <c r="F29" s="204"/>
      <c r="G29" s="204"/>
    </row>
    <row r="30" spans="2:7" s="92" customFormat="1" ht="19.5" customHeight="1">
      <c r="B30" s="84"/>
      <c r="C30" s="94"/>
      <c r="D30" s="89" t="s">
        <v>86</v>
      </c>
      <c r="E30" s="150"/>
      <c r="F30" s="207">
        <f>SUM(F25:F29)</f>
        <v>-407782</v>
      </c>
      <c r="G30" s="207">
        <v>-1042052</v>
      </c>
    </row>
    <row r="31" spans="2:7" s="83" customFormat="1" ht="24.75" customHeight="1">
      <c r="B31" s="93"/>
      <c r="C31" s="134" t="s">
        <v>87</v>
      </c>
      <c r="D31" s="152"/>
      <c r="E31" s="86"/>
      <c r="F31" s="204"/>
      <c r="G31" s="204"/>
    </row>
    <row r="32" spans="2:7" s="83" customFormat="1" ht="19.5" customHeight="1">
      <c r="B32" s="84"/>
      <c r="C32" s="94"/>
      <c r="D32" s="86" t="s">
        <v>94</v>
      </c>
      <c r="E32" s="86"/>
      <c r="F32" s="204">
        <f>Pasivet!G36-1000</f>
        <v>2999000</v>
      </c>
      <c r="G32" s="204"/>
    </row>
    <row r="33" spans="2:7" s="83" customFormat="1" ht="19.5" customHeight="1">
      <c r="B33" s="84"/>
      <c r="C33" s="94"/>
      <c r="D33" s="86" t="s">
        <v>88</v>
      </c>
      <c r="E33" s="86"/>
      <c r="F33" s="204"/>
      <c r="G33" s="204"/>
    </row>
    <row r="34" spans="2:7" s="83" customFormat="1" ht="19.5" customHeight="1">
      <c r="B34" s="84"/>
      <c r="C34" s="94"/>
      <c r="D34" s="86" t="s">
        <v>89</v>
      </c>
      <c r="E34" s="86"/>
      <c r="F34" s="204"/>
      <c r="G34" s="204"/>
    </row>
    <row r="35" spans="2:7" s="83" customFormat="1" ht="19.5" customHeight="1">
      <c r="B35" s="84"/>
      <c r="C35" s="94"/>
      <c r="D35" s="86" t="s">
        <v>90</v>
      </c>
      <c r="E35" s="86"/>
      <c r="F35" s="204"/>
      <c r="G35" s="204"/>
    </row>
    <row r="36" spans="2:7" s="92" customFormat="1" ht="19.5" customHeight="1">
      <c r="B36" s="84"/>
      <c r="C36" s="94"/>
      <c r="D36" s="89" t="s">
        <v>105</v>
      </c>
      <c r="E36" s="150"/>
      <c r="F36" s="207">
        <f>SUM(F32:F35)</f>
        <v>2999000</v>
      </c>
      <c r="G36" s="207">
        <v>0</v>
      </c>
    </row>
    <row r="37" spans="2:7" ht="25.5" customHeight="1">
      <c r="B37" s="153"/>
      <c r="C37" s="151" t="s">
        <v>91</v>
      </c>
      <c r="D37" s="154"/>
      <c r="E37" s="155"/>
      <c r="F37" s="208">
        <f>F23+F30+F36</f>
        <v>2424437</v>
      </c>
      <c r="G37" s="208">
        <v>-66731</v>
      </c>
    </row>
    <row r="38" spans="2:7" ht="25.5" customHeight="1">
      <c r="B38" s="154"/>
      <c r="C38" s="151" t="s">
        <v>92</v>
      </c>
      <c r="D38" s="154"/>
      <c r="E38" s="155"/>
      <c r="F38" s="209">
        <f>G39</f>
        <v>25848</v>
      </c>
      <c r="G38" s="209">
        <v>92579</v>
      </c>
    </row>
    <row r="39" spans="2:7" ht="25.5" customHeight="1">
      <c r="B39" s="154"/>
      <c r="C39" s="151" t="s">
        <v>93</v>
      </c>
      <c r="D39" s="154"/>
      <c r="E39" s="155"/>
      <c r="F39" s="208">
        <f>F37+F38</f>
        <v>2450285</v>
      </c>
      <c r="G39" s="208">
        <v>25848</v>
      </c>
    </row>
    <row r="40" spans="6:7" ht="12.75">
      <c r="F40" s="203"/>
      <c r="G40" s="203"/>
    </row>
  </sheetData>
  <sheetProtection/>
  <mergeCells count="11">
    <mergeCell ref="B4:G4"/>
    <mergeCell ref="C6:E7"/>
    <mergeCell ref="B6:B7"/>
    <mergeCell ref="F15:F16"/>
    <mergeCell ref="G15:G16"/>
    <mergeCell ref="B15:B16"/>
    <mergeCell ref="C15:C16"/>
    <mergeCell ref="G18:G19"/>
    <mergeCell ref="C18:C19"/>
    <mergeCell ref="B18:B19"/>
    <mergeCell ref="F18:F19"/>
  </mergeCells>
  <printOptions horizontalCentered="1" verticalCentered="1"/>
  <pageMargins left="0" right="0" top="0" bottom="0" header="0.5118110236220472" footer="0.2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G20" sqref="G20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ht="15">
      <c r="B2" s="12"/>
    </row>
    <row r="3" ht="6.75" customHeight="1"/>
    <row r="4" spans="1:8" ht="25.5" customHeight="1">
      <c r="A4" s="363" t="s">
        <v>279</v>
      </c>
      <c r="B4" s="363"/>
      <c r="C4" s="363"/>
      <c r="D4" s="363"/>
      <c r="E4" s="363"/>
      <c r="F4" s="363"/>
      <c r="G4" s="363"/>
      <c r="H4" s="363"/>
    </row>
    <row r="5" ht="6.75" customHeight="1"/>
    <row r="6" spans="2:7" ht="12.75" customHeight="1">
      <c r="B6" s="24" t="s">
        <v>66</v>
      </c>
      <c r="G6" s="13"/>
    </row>
    <row r="7" ht="6.75" customHeight="1" thickBot="1"/>
    <row r="8" spans="1:8" s="14" customFormat="1" ht="24.75" customHeight="1" thickTop="1">
      <c r="A8" s="364"/>
      <c r="B8" s="365"/>
      <c r="C8" s="30" t="s">
        <v>39</v>
      </c>
      <c r="D8" s="30" t="s">
        <v>40</v>
      </c>
      <c r="E8" s="31" t="s">
        <v>68</v>
      </c>
      <c r="F8" s="31" t="s">
        <v>67</v>
      </c>
      <c r="G8" s="30" t="s">
        <v>69</v>
      </c>
      <c r="H8" s="32" t="s">
        <v>61</v>
      </c>
    </row>
    <row r="9" spans="1:8" s="19" customFormat="1" ht="30" customHeight="1">
      <c r="A9" s="34" t="s">
        <v>3</v>
      </c>
      <c r="B9" s="33" t="s">
        <v>272</v>
      </c>
      <c r="C9" s="210">
        <v>1000</v>
      </c>
      <c r="D9" s="210"/>
      <c r="E9" s="210"/>
      <c r="F9" s="210"/>
      <c r="G9" s="210"/>
      <c r="H9" s="211">
        <f aca="true" t="shared" si="0" ref="H9:H20">SUM(C9:G9)</f>
        <v>1000</v>
      </c>
    </row>
    <row r="10" spans="1:8" s="19" customFormat="1" ht="19.5" customHeight="1">
      <c r="A10" s="15" t="s">
        <v>166</v>
      </c>
      <c r="B10" s="16" t="s">
        <v>62</v>
      </c>
      <c r="C10" s="17"/>
      <c r="D10" s="17"/>
      <c r="E10" s="17"/>
      <c r="F10" s="17"/>
      <c r="G10" s="17"/>
      <c r="H10" s="18">
        <f t="shared" si="0"/>
        <v>0</v>
      </c>
    </row>
    <row r="11" spans="1:8" s="19" customFormat="1" ht="19.5" customHeight="1">
      <c r="A11" s="34" t="s">
        <v>167</v>
      </c>
      <c r="B11" s="33" t="s">
        <v>60</v>
      </c>
      <c r="C11" s="210">
        <f>SUM(C9:C10)</f>
        <v>1000</v>
      </c>
      <c r="D11" s="210">
        <f>SUM(D9:D10)</f>
        <v>0</v>
      </c>
      <c r="E11" s="210">
        <f>SUM(E9:E10)</f>
        <v>0</v>
      </c>
      <c r="F11" s="210">
        <f>SUM(F9:F10)</f>
        <v>0</v>
      </c>
      <c r="G11" s="210">
        <f>SUM(G9:G10)</f>
        <v>0</v>
      </c>
      <c r="H11" s="210">
        <f t="shared" si="0"/>
        <v>1000</v>
      </c>
    </row>
    <row r="12" spans="1:8" s="19" customFormat="1" ht="19.5" customHeight="1">
      <c r="A12" s="23">
        <v>1</v>
      </c>
      <c r="B12" s="20" t="s">
        <v>65</v>
      </c>
      <c r="C12" s="21"/>
      <c r="D12" s="21"/>
      <c r="E12" s="21"/>
      <c r="F12" s="21"/>
      <c r="G12" s="21">
        <f>Pasivet!H43</f>
        <v>0</v>
      </c>
      <c r="H12" s="299">
        <f t="shared" si="0"/>
        <v>0</v>
      </c>
    </row>
    <row r="13" spans="1:8" s="19" customFormat="1" ht="19.5" customHeight="1">
      <c r="A13" s="23">
        <v>2</v>
      </c>
      <c r="B13" s="20" t="s">
        <v>63</v>
      </c>
      <c r="C13" s="21"/>
      <c r="D13" s="21"/>
      <c r="E13" s="21"/>
      <c r="F13" s="21"/>
      <c r="G13" s="21"/>
      <c r="H13" s="299">
        <f t="shared" si="0"/>
        <v>0</v>
      </c>
    </row>
    <row r="14" spans="1:8" s="19" customFormat="1" ht="19.5" customHeight="1">
      <c r="A14" s="23">
        <v>3</v>
      </c>
      <c r="B14" s="20" t="s">
        <v>70</v>
      </c>
      <c r="C14" s="21"/>
      <c r="D14" s="21"/>
      <c r="E14" s="21"/>
      <c r="F14" s="21"/>
      <c r="G14" s="21"/>
      <c r="H14" s="299">
        <f t="shared" si="0"/>
        <v>0</v>
      </c>
    </row>
    <row r="15" spans="1:8" s="19" customFormat="1" ht="19.5" customHeight="1">
      <c r="A15" s="23">
        <v>4</v>
      </c>
      <c r="B15" s="20" t="s">
        <v>71</v>
      </c>
      <c r="C15" s="21"/>
      <c r="D15" s="21"/>
      <c r="E15" s="21"/>
      <c r="F15" s="21"/>
      <c r="G15" s="21"/>
      <c r="H15" s="299">
        <f t="shared" si="0"/>
        <v>0</v>
      </c>
    </row>
    <row r="16" spans="1:8" s="19" customFormat="1" ht="30" customHeight="1">
      <c r="A16" s="34" t="s">
        <v>4</v>
      </c>
      <c r="B16" s="33" t="s">
        <v>280</v>
      </c>
      <c r="C16" s="212">
        <f>SUM(C11:C15)</f>
        <v>1000</v>
      </c>
      <c r="D16" s="212">
        <f>SUM(D11:D15)</f>
        <v>0</v>
      </c>
      <c r="E16" s="212">
        <f>SUM(E11:E15)</f>
        <v>0</v>
      </c>
      <c r="F16" s="212">
        <f>SUM(F11:F15)</f>
        <v>0</v>
      </c>
      <c r="G16" s="212">
        <f>SUM(G11:G15)</f>
        <v>0</v>
      </c>
      <c r="H16" s="210">
        <f t="shared" si="0"/>
        <v>1000</v>
      </c>
    </row>
    <row r="17" spans="1:8" s="19" customFormat="1" ht="19.5" customHeight="1">
      <c r="A17" s="15">
        <v>1</v>
      </c>
      <c r="B17" s="20" t="s">
        <v>65</v>
      </c>
      <c r="C17" s="21"/>
      <c r="D17" s="21"/>
      <c r="E17" s="21"/>
      <c r="F17" s="21"/>
      <c r="G17" s="21">
        <f>Pasivet!G43</f>
        <v>0</v>
      </c>
      <c r="H17" s="22">
        <f t="shared" si="0"/>
        <v>0</v>
      </c>
    </row>
    <row r="18" spans="1:8" s="19" customFormat="1" ht="19.5" customHeight="1">
      <c r="A18" s="15">
        <v>2</v>
      </c>
      <c r="B18" s="20" t="s">
        <v>63</v>
      </c>
      <c r="C18" s="21"/>
      <c r="D18" s="21"/>
      <c r="E18" s="21"/>
      <c r="F18" s="21"/>
      <c r="G18" s="21"/>
      <c r="H18" s="22">
        <f t="shared" si="0"/>
        <v>0</v>
      </c>
    </row>
    <row r="19" spans="1:8" s="19" customFormat="1" ht="19.5" customHeight="1">
      <c r="A19" s="15">
        <v>3</v>
      </c>
      <c r="B19" s="20" t="s">
        <v>72</v>
      </c>
      <c r="C19" s="21"/>
      <c r="D19" s="21"/>
      <c r="E19" s="21"/>
      <c r="F19" s="21"/>
      <c r="G19" s="21">
        <v>2999000</v>
      </c>
      <c r="H19" s="22">
        <f t="shared" si="0"/>
        <v>2999000</v>
      </c>
    </row>
    <row r="20" spans="1:8" s="19" customFormat="1" ht="19.5" customHeight="1">
      <c r="A20" s="15">
        <v>4</v>
      </c>
      <c r="B20" s="20" t="s">
        <v>213</v>
      </c>
      <c r="C20" s="21"/>
      <c r="D20" s="21"/>
      <c r="E20" s="21"/>
      <c r="F20" s="21"/>
      <c r="G20" s="21"/>
      <c r="H20" s="22">
        <f t="shared" si="0"/>
        <v>0</v>
      </c>
    </row>
    <row r="21" spans="1:8" s="19" customFormat="1" ht="30" customHeight="1" thickBot="1">
      <c r="A21" s="35" t="s">
        <v>35</v>
      </c>
      <c r="B21" s="36" t="s">
        <v>281</v>
      </c>
      <c r="C21" s="213">
        <f aca="true" t="shared" si="1" ref="C21:H21">SUM(C16:C20)</f>
        <v>1000</v>
      </c>
      <c r="D21" s="213">
        <f t="shared" si="1"/>
        <v>0</v>
      </c>
      <c r="E21" s="213">
        <f t="shared" si="1"/>
        <v>0</v>
      </c>
      <c r="F21" s="213">
        <f t="shared" si="1"/>
        <v>0</v>
      </c>
      <c r="G21" s="213">
        <f t="shared" si="1"/>
        <v>2999000</v>
      </c>
      <c r="H21" s="213">
        <f t="shared" si="1"/>
        <v>3000000</v>
      </c>
    </row>
    <row r="22" ht="13.5" customHeight="1" thickTop="1"/>
    <row r="23" ht="13.5" customHeight="1">
      <c r="H23" s="189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58"/>
  <sheetViews>
    <sheetView zoomScalePageLayoutView="0" workbookViewId="0" topLeftCell="A1">
      <selection activeCell="H37" sqref="H37"/>
    </sheetView>
  </sheetViews>
  <sheetFormatPr defaultColWidth="4.7109375" defaultRowHeight="12.75"/>
  <cols>
    <col min="1" max="1" width="4.8515625" style="0" customWidth="1"/>
    <col min="2" max="2" width="4.57421875" style="0" customWidth="1"/>
    <col min="3" max="3" width="8.57421875" style="0" customWidth="1"/>
    <col min="4" max="4" width="3.57421875" style="0" customWidth="1"/>
    <col min="5" max="5" width="13.7109375" style="0" customWidth="1"/>
    <col min="6" max="6" width="10.140625" style="0" customWidth="1"/>
    <col min="7" max="7" width="8.7109375" style="0" customWidth="1"/>
    <col min="8" max="8" width="9.28125" style="0" customWidth="1"/>
    <col min="9" max="9" width="29.00390625" style="0" customWidth="1"/>
    <col min="10" max="10" width="6.00390625" style="0" customWidth="1"/>
    <col min="11" max="11" width="2.140625" style="0" customWidth="1"/>
  </cols>
  <sheetData>
    <row r="2" spans="2:10" ht="12.75">
      <c r="B2" s="1"/>
      <c r="C2" s="2"/>
      <c r="D2" s="2"/>
      <c r="E2" s="2"/>
      <c r="F2" s="2"/>
      <c r="G2" s="2"/>
      <c r="H2" s="2"/>
      <c r="I2" s="2"/>
      <c r="J2" s="3"/>
    </row>
    <row r="3" spans="2:10" ht="12.75">
      <c r="B3" s="4"/>
      <c r="C3" s="5"/>
      <c r="D3" s="5"/>
      <c r="E3" s="5"/>
      <c r="F3" s="5"/>
      <c r="G3" s="5"/>
      <c r="H3" s="5"/>
      <c r="I3" s="5"/>
      <c r="J3" s="6"/>
    </row>
    <row r="4" spans="2:10" s="11" customFormat="1" ht="33" customHeight="1">
      <c r="B4" s="368" t="s">
        <v>73</v>
      </c>
      <c r="C4" s="369"/>
      <c r="D4" s="369"/>
      <c r="E4" s="369"/>
      <c r="F4" s="369"/>
      <c r="G4" s="369"/>
      <c r="H4" s="369"/>
      <c r="I4" s="369"/>
      <c r="J4" s="370"/>
    </row>
    <row r="5" spans="2:10" s="163" customFormat="1" ht="12.75">
      <c r="B5" s="158"/>
      <c r="C5" s="172" t="s">
        <v>171</v>
      </c>
      <c r="D5" s="159"/>
      <c r="E5" s="159"/>
      <c r="F5" s="159"/>
      <c r="G5" s="160"/>
      <c r="H5" s="160"/>
      <c r="I5" s="161"/>
      <c r="J5" s="162"/>
    </row>
    <row r="6" spans="2:10" s="163" customFormat="1" ht="11.25">
      <c r="B6" s="158"/>
      <c r="C6" s="164"/>
      <c r="D6" s="157" t="s">
        <v>172</v>
      </c>
      <c r="E6" s="157"/>
      <c r="F6" s="157"/>
      <c r="G6" s="157"/>
      <c r="H6" s="157"/>
      <c r="I6" s="165"/>
      <c r="J6" s="162"/>
    </row>
    <row r="7" spans="2:10" s="163" customFormat="1" ht="11.25">
      <c r="B7" s="158"/>
      <c r="C7" s="164"/>
      <c r="D7" s="157" t="s">
        <v>174</v>
      </c>
      <c r="E7" s="157"/>
      <c r="F7" s="157"/>
      <c r="G7" s="157"/>
      <c r="H7" s="157"/>
      <c r="I7" s="165"/>
      <c r="J7" s="162"/>
    </row>
    <row r="8" spans="2:10" s="163" customFormat="1" ht="11.25">
      <c r="B8" s="158"/>
      <c r="C8" s="164" t="s">
        <v>175</v>
      </c>
      <c r="D8" s="166"/>
      <c r="E8" s="166"/>
      <c r="F8" s="166"/>
      <c r="G8" s="166"/>
      <c r="H8" s="166"/>
      <c r="I8" s="165"/>
      <c r="J8" s="162"/>
    </row>
    <row r="9" spans="2:10" s="163" customFormat="1" ht="11.25">
      <c r="B9" s="158"/>
      <c r="C9" s="164"/>
      <c r="D9" s="157"/>
      <c r="E9" s="157" t="s">
        <v>173</v>
      </c>
      <c r="F9" s="157"/>
      <c r="G9" s="166"/>
      <c r="H9" s="166"/>
      <c r="I9" s="165"/>
      <c r="J9" s="162"/>
    </row>
    <row r="10" spans="2:10" s="163" customFormat="1" ht="11.25">
      <c r="B10" s="158"/>
      <c r="C10" s="167"/>
      <c r="D10" s="168"/>
      <c r="E10" s="157" t="s">
        <v>176</v>
      </c>
      <c r="F10" s="157"/>
      <c r="G10" s="166"/>
      <c r="H10" s="166"/>
      <c r="I10" s="165"/>
      <c r="J10" s="162"/>
    </row>
    <row r="11" spans="2:10" s="163" customFormat="1" ht="11.25">
      <c r="B11" s="158"/>
      <c r="C11" s="169"/>
      <c r="D11" s="170"/>
      <c r="E11" s="170" t="s">
        <v>177</v>
      </c>
      <c r="F11" s="170"/>
      <c r="G11" s="170"/>
      <c r="H11" s="170"/>
      <c r="I11" s="171"/>
      <c r="J11" s="162"/>
    </row>
    <row r="12" spans="2:10" ht="12.75">
      <c r="B12" s="4"/>
      <c r="C12" s="5"/>
      <c r="D12" s="5"/>
      <c r="E12" s="5"/>
      <c r="F12" s="5"/>
      <c r="G12" s="5"/>
      <c r="H12" s="5"/>
      <c r="I12" s="5"/>
      <c r="J12" s="6"/>
    </row>
    <row r="13" spans="2:10" ht="12.75">
      <c r="B13" s="4"/>
      <c r="C13" s="5"/>
      <c r="D13" s="5"/>
      <c r="E13" s="5"/>
      <c r="F13" s="5"/>
      <c r="G13" s="5"/>
      <c r="H13" s="5"/>
      <c r="I13" s="5"/>
      <c r="J13" s="6"/>
    </row>
    <row r="14" spans="2:10" ht="12.75">
      <c r="B14" s="4"/>
      <c r="C14" s="5"/>
      <c r="D14" s="372"/>
      <c r="E14" s="372"/>
      <c r="F14" s="156"/>
      <c r="G14" s="371"/>
      <c r="H14" s="371"/>
      <c r="I14" s="371"/>
      <c r="J14" s="6"/>
    </row>
    <row r="15" spans="2:10" ht="12.75">
      <c r="B15" s="4"/>
      <c r="C15" s="5"/>
      <c r="D15" s="372"/>
      <c r="E15" s="372"/>
      <c r="F15" s="156"/>
      <c r="G15" s="156"/>
      <c r="H15" s="156"/>
      <c r="I15" s="156"/>
      <c r="J15" s="6"/>
    </row>
    <row r="16" spans="2:10" ht="12.75">
      <c r="B16" s="4"/>
      <c r="C16" s="5"/>
      <c r="D16" s="157"/>
      <c r="E16" s="157"/>
      <c r="F16" s="157"/>
      <c r="G16" s="157"/>
      <c r="H16" s="157"/>
      <c r="I16" s="157"/>
      <c r="J16" s="6"/>
    </row>
    <row r="17" spans="2:10" ht="12.75">
      <c r="B17" s="4"/>
      <c r="C17" s="5"/>
      <c r="D17" s="157"/>
      <c r="E17" s="157"/>
      <c r="F17" s="157"/>
      <c r="G17" s="157"/>
      <c r="H17" s="157"/>
      <c r="I17" s="157"/>
      <c r="J17" s="6"/>
    </row>
    <row r="18" spans="2:10" ht="12.75">
      <c r="B18" s="4"/>
      <c r="C18" s="5"/>
      <c r="D18" s="157"/>
      <c r="E18" s="157"/>
      <c r="F18" s="157"/>
      <c r="G18" s="157"/>
      <c r="H18" s="157"/>
      <c r="I18" s="157"/>
      <c r="J18" s="6"/>
    </row>
    <row r="19" spans="2:10" ht="12.75">
      <c r="B19" s="4"/>
      <c r="C19" s="179" t="s">
        <v>228</v>
      </c>
      <c r="D19" s="179"/>
      <c r="E19" s="179" t="s">
        <v>229</v>
      </c>
      <c r="F19" s="179"/>
      <c r="G19" s="179"/>
      <c r="H19" s="179"/>
      <c r="I19" s="179"/>
      <c r="J19" s="6"/>
    </row>
    <row r="20" spans="2:10" ht="12.75">
      <c r="B20" s="4"/>
      <c r="C20" s="5"/>
      <c r="D20" s="5"/>
      <c r="E20" s="5"/>
      <c r="F20" s="5"/>
      <c r="G20" s="5"/>
      <c r="H20" s="5"/>
      <c r="I20" s="5"/>
      <c r="J20" s="6"/>
    </row>
    <row r="21" spans="2:10" ht="12.75">
      <c r="B21" s="4"/>
      <c r="C21" s="5"/>
      <c r="D21" s="5"/>
      <c r="E21" s="5"/>
      <c r="F21" s="5"/>
      <c r="G21" s="5"/>
      <c r="H21" s="5"/>
      <c r="I21" s="5"/>
      <c r="J21" s="6"/>
    </row>
    <row r="22" spans="2:10" ht="12.75">
      <c r="B22" s="4"/>
      <c r="C22" s="5"/>
      <c r="D22" s="5"/>
      <c r="E22" s="5"/>
      <c r="F22" s="5"/>
      <c r="G22" s="5"/>
      <c r="H22" s="5"/>
      <c r="I22" s="5"/>
      <c r="J22" s="6"/>
    </row>
    <row r="23" spans="2:10" ht="12.75">
      <c r="B23" s="4"/>
      <c r="C23" s="5"/>
      <c r="D23" s="5"/>
      <c r="E23" s="5"/>
      <c r="F23" s="5"/>
      <c r="G23" s="5"/>
      <c r="H23" s="5"/>
      <c r="I23" s="5"/>
      <c r="J23" s="6"/>
    </row>
    <row r="24" spans="2:10" ht="12.75">
      <c r="B24" s="4"/>
      <c r="C24" s="5"/>
      <c r="D24" s="5"/>
      <c r="E24" s="5"/>
      <c r="F24" s="5"/>
      <c r="G24" s="5"/>
      <c r="H24" s="5"/>
      <c r="I24" s="5"/>
      <c r="J24" s="6"/>
    </row>
    <row r="25" spans="2:10" ht="12.75">
      <c r="B25" s="4"/>
      <c r="C25" s="5"/>
      <c r="D25" s="5"/>
      <c r="E25" s="5"/>
      <c r="F25" s="5"/>
      <c r="G25" s="5"/>
      <c r="H25" s="5"/>
      <c r="I25" s="5"/>
      <c r="J25" s="6"/>
    </row>
    <row r="26" spans="2:10" ht="12.75">
      <c r="B26" s="4"/>
      <c r="C26" s="5"/>
      <c r="D26" s="5"/>
      <c r="E26" s="5"/>
      <c r="F26" s="5"/>
      <c r="G26" s="5"/>
      <c r="H26" s="5"/>
      <c r="I26" s="5"/>
      <c r="J26" s="6"/>
    </row>
    <row r="27" spans="2:10" ht="12.75">
      <c r="B27" s="4"/>
      <c r="C27" s="5"/>
      <c r="D27" s="5"/>
      <c r="E27" s="5"/>
      <c r="F27" s="5"/>
      <c r="G27" s="5"/>
      <c r="H27" s="5"/>
      <c r="I27" s="5"/>
      <c r="J27" s="6"/>
    </row>
    <row r="28" spans="2:10" ht="12.75">
      <c r="B28" s="4"/>
      <c r="C28" s="5"/>
      <c r="D28" s="5"/>
      <c r="E28" s="5"/>
      <c r="F28" s="5"/>
      <c r="G28" s="5"/>
      <c r="H28" s="5"/>
      <c r="I28" s="5"/>
      <c r="J28" s="6"/>
    </row>
    <row r="29" spans="2:10" ht="12.75">
      <c r="B29" s="4"/>
      <c r="C29" s="5"/>
      <c r="D29" s="5"/>
      <c r="E29" s="5"/>
      <c r="F29" s="5"/>
      <c r="G29" s="5"/>
      <c r="H29" s="5"/>
      <c r="I29" s="5"/>
      <c r="J29" s="6"/>
    </row>
    <row r="30" spans="2:10" ht="12.75">
      <c r="B30" s="4"/>
      <c r="C30" s="5"/>
      <c r="D30" s="5"/>
      <c r="E30" s="5"/>
      <c r="F30" s="5"/>
      <c r="G30" s="5"/>
      <c r="H30" s="5"/>
      <c r="I30" s="5"/>
      <c r="J30" s="6"/>
    </row>
    <row r="31" spans="2:10" ht="12.75">
      <c r="B31" s="4"/>
      <c r="C31" s="5"/>
      <c r="D31" s="5"/>
      <c r="E31" s="5"/>
      <c r="F31" s="5"/>
      <c r="G31" s="5"/>
      <c r="H31" s="5"/>
      <c r="I31" s="5"/>
      <c r="J31" s="6"/>
    </row>
    <row r="32" spans="2:10" ht="12.75">
      <c r="B32" s="4"/>
      <c r="C32" s="5"/>
      <c r="D32" s="5"/>
      <c r="E32" s="5"/>
      <c r="F32" s="5"/>
      <c r="G32" s="5"/>
      <c r="H32" s="5"/>
      <c r="I32" s="5"/>
      <c r="J32" s="6"/>
    </row>
    <row r="33" spans="2:10" ht="12.75">
      <c r="B33" s="4"/>
      <c r="C33" s="5"/>
      <c r="D33" s="5"/>
      <c r="E33" s="5"/>
      <c r="F33" s="5"/>
      <c r="G33" s="5"/>
      <c r="H33" s="5"/>
      <c r="I33" s="5"/>
      <c r="J33" s="6"/>
    </row>
    <row r="34" spans="2:10" ht="12.75">
      <c r="B34" s="4"/>
      <c r="C34" s="5"/>
      <c r="D34" s="5"/>
      <c r="E34" s="5"/>
      <c r="F34" s="5"/>
      <c r="G34" s="5"/>
      <c r="H34" s="5"/>
      <c r="I34" s="5"/>
      <c r="J34" s="6"/>
    </row>
    <row r="35" spans="2:10" ht="12.75">
      <c r="B35" s="4"/>
      <c r="C35" s="5"/>
      <c r="D35" s="5"/>
      <c r="E35" s="5"/>
      <c r="F35" s="5"/>
      <c r="G35" s="5"/>
      <c r="H35" s="5"/>
      <c r="I35" s="5"/>
      <c r="J35" s="6"/>
    </row>
    <row r="36" spans="2:10" ht="12.75">
      <c r="B36" s="4"/>
      <c r="C36" s="5"/>
      <c r="D36" s="5"/>
      <c r="E36" s="5"/>
      <c r="F36" s="5"/>
      <c r="G36" s="5"/>
      <c r="H36" s="5"/>
      <c r="I36" s="5"/>
      <c r="J36" s="6"/>
    </row>
    <row r="37" spans="2:10" ht="12.75">
      <c r="B37" s="4"/>
      <c r="C37" s="5"/>
      <c r="D37" s="5"/>
      <c r="E37" s="5"/>
      <c r="F37" s="5"/>
      <c r="G37" s="5"/>
      <c r="H37" s="5"/>
      <c r="I37" s="5"/>
      <c r="J37" s="6"/>
    </row>
    <row r="38" spans="2:10" ht="12.75">
      <c r="B38" s="4"/>
      <c r="C38" s="5"/>
      <c r="D38" s="5"/>
      <c r="E38" s="5"/>
      <c r="F38" s="5"/>
      <c r="G38" s="5"/>
      <c r="H38" s="5"/>
      <c r="I38" s="5"/>
      <c r="J38" s="6"/>
    </row>
    <row r="39" spans="2:10" ht="12.75">
      <c r="B39" s="4"/>
      <c r="C39" s="5"/>
      <c r="D39" s="5"/>
      <c r="E39" s="5"/>
      <c r="F39" s="5"/>
      <c r="G39" s="5"/>
      <c r="H39" s="5"/>
      <c r="I39" s="5"/>
      <c r="J39" s="6"/>
    </row>
    <row r="40" spans="2:10" ht="12.75">
      <c r="B40" s="4"/>
      <c r="C40" s="5"/>
      <c r="D40" s="5"/>
      <c r="E40" s="5"/>
      <c r="F40" s="5"/>
      <c r="G40" s="5"/>
      <c r="H40" s="5"/>
      <c r="I40" s="5"/>
      <c r="J40" s="6"/>
    </row>
    <row r="41" spans="2:10" ht="12.75">
      <c r="B41" s="4"/>
      <c r="C41" s="5"/>
      <c r="D41" s="5"/>
      <c r="E41" s="5"/>
      <c r="F41" s="5"/>
      <c r="G41" s="5"/>
      <c r="H41" s="5"/>
      <c r="I41" s="5"/>
      <c r="J41" s="6"/>
    </row>
    <row r="42" spans="2:10" ht="12.75">
      <c r="B42" s="4"/>
      <c r="C42" s="5"/>
      <c r="D42" s="5"/>
      <c r="E42" s="5"/>
      <c r="F42" s="5"/>
      <c r="G42" s="5"/>
      <c r="H42" s="5"/>
      <c r="I42" s="5"/>
      <c r="J42" s="6"/>
    </row>
    <row r="43" spans="2:10" ht="12.75">
      <c r="B43" s="4"/>
      <c r="C43" s="5"/>
      <c r="D43" s="5"/>
      <c r="E43" s="5"/>
      <c r="F43" s="5"/>
      <c r="G43" s="5"/>
      <c r="H43" s="5"/>
      <c r="I43" s="5"/>
      <c r="J43" s="6"/>
    </row>
    <row r="44" spans="2:10" ht="12.75">
      <c r="B44" s="4"/>
      <c r="C44" s="5"/>
      <c r="D44" s="5"/>
      <c r="E44" s="5"/>
      <c r="F44" s="5"/>
      <c r="G44" s="5"/>
      <c r="H44" s="5"/>
      <c r="I44" s="5"/>
      <c r="J44" s="6"/>
    </row>
    <row r="45" spans="2:10" ht="12.75">
      <c r="B45" s="4"/>
      <c r="C45" s="5"/>
      <c r="D45" s="5"/>
      <c r="E45" s="5"/>
      <c r="F45" s="5"/>
      <c r="G45" s="5"/>
      <c r="H45" s="5"/>
      <c r="I45" s="5"/>
      <c r="J45" s="6"/>
    </row>
    <row r="46" spans="2:10" ht="12.75">
      <c r="B46" s="4"/>
      <c r="C46" s="5"/>
      <c r="D46" s="5"/>
      <c r="E46" s="5"/>
      <c r="F46" s="5"/>
      <c r="G46" s="5"/>
      <c r="H46" s="5"/>
      <c r="I46" s="5"/>
      <c r="J46" s="6"/>
    </row>
    <row r="47" spans="2:10" ht="12.75">
      <c r="B47" s="4"/>
      <c r="C47" s="5"/>
      <c r="D47" s="5"/>
      <c r="E47" s="5"/>
      <c r="F47" s="5"/>
      <c r="G47" s="5"/>
      <c r="H47" s="5"/>
      <c r="I47" s="5"/>
      <c r="J47" s="6"/>
    </row>
    <row r="48" spans="2:10" ht="12.75">
      <c r="B48" s="4"/>
      <c r="C48" s="5"/>
      <c r="D48" s="5"/>
      <c r="E48" s="5"/>
      <c r="F48" s="5"/>
      <c r="G48" s="5"/>
      <c r="H48" s="5"/>
      <c r="I48" s="5"/>
      <c r="J48" s="6"/>
    </row>
    <row r="49" spans="2:10" s="28" customFormat="1" ht="15">
      <c r="B49" s="25"/>
      <c r="C49" s="306" t="s">
        <v>271</v>
      </c>
      <c r="D49" s="305"/>
      <c r="E49" s="305"/>
      <c r="F49" s="305"/>
      <c r="G49" s="366" t="s">
        <v>75</v>
      </c>
      <c r="H49" s="366"/>
      <c r="I49" s="366"/>
      <c r="J49" s="27"/>
    </row>
    <row r="50" spans="2:10" s="28" customFormat="1" ht="15">
      <c r="B50" s="25"/>
      <c r="C50" s="26"/>
      <c r="D50" s="26"/>
      <c r="E50" s="10"/>
      <c r="F50" s="10"/>
      <c r="G50" s="10"/>
      <c r="H50" s="10"/>
      <c r="I50" s="10"/>
      <c r="J50" s="27"/>
    </row>
    <row r="51" spans="2:10" s="28" customFormat="1" ht="15">
      <c r="B51" s="25"/>
      <c r="C51" s="26"/>
      <c r="D51" s="26"/>
      <c r="E51" s="10"/>
      <c r="F51" s="10"/>
      <c r="G51" s="10"/>
      <c r="H51" s="10"/>
      <c r="I51" s="10"/>
      <c r="J51" s="27"/>
    </row>
    <row r="52" spans="2:10" s="28" customFormat="1" ht="15.75">
      <c r="B52" s="25"/>
      <c r="C52" s="219"/>
      <c r="D52" s="219"/>
      <c r="E52" s="219"/>
      <c r="F52" s="219"/>
      <c r="G52" s="373"/>
      <c r="H52" s="373"/>
      <c r="I52" s="373"/>
      <c r="J52" s="27"/>
    </row>
    <row r="53" spans="2:10" s="28" customFormat="1" ht="15">
      <c r="B53" s="25"/>
      <c r="C53" s="26"/>
      <c r="D53" s="26"/>
      <c r="E53" s="10"/>
      <c r="F53" s="10"/>
      <c r="G53" s="10"/>
      <c r="H53" s="10"/>
      <c r="I53" s="10"/>
      <c r="J53" s="27"/>
    </row>
    <row r="54" spans="2:10" s="28" customFormat="1" ht="15">
      <c r="B54" s="25"/>
      <c r="C54" s="26"/>
      <c r="D54" s="26"/>
      <c r="E54" s="10"/>
      <c r="F54" s="10"/>
      <c r="G54" s="366"/>
      <c r="H54" s="366"/>
      <c r="I54" s="366"/>
      <c r="J54" s="27"/>
    </row>
    <row r="55" spans="2:10" ht="15.75">
      <c r="B55" s="4"/>
      <c r="C55" s="5"/>
      <c r="D55" s="5"/>
      <c r="E55" s="29"/>
      <c r="F55" s="29"/>
      <c r="G55" s="367"/>
      <c r="H55" s="367"/>
      <c r="I55" s="367"/>
      <c r="J55" s="6"/>
    </row>
    <row r="56" spans="2:10" ht="12.75">
      <c r="B56" s="4"/>
      <c r="C56" s="5"/>
      <c r="D56" s="5"/>
      <c r="E56" s="5"/>
      <c r="F56" s="5"/>
      <c r="G56" s="5"/>
      <c r="H56" s="5"/>
      <c r="I56" s="5"/>
      <c r="J56" s="6"/>
    </row>
    <row r="57" spans="2:10" ht="12.75">
      <c r="B57" s="4"/>
      <c r="C57" s="5"/>
      <c r="D57" s="5"/>
      <c r="E57" s="5"/>
      <c r="F57" s="5"/>
      <c r="G57" s="5"/>
      <c r="H57" s="5"/>
      <c r="I57" s="5"/>
      <c r="J57" s="6"/>
    </row>
    <row r="58" spans="2:10" ht="12.75">
      <c r="B58" s="7"/>
      <c r="C58" s="8"/>
      <c r="D58" s="8"/>
      <c r="E58" s="8"/>
      <c r="F58" s="8"/>
      <c r="G58" s="8"/>
      <c r="H58" s="8"/>
      <c r="I58" s="8"/>
      <c r="J58" s="9"/>
    </row>
  </sheetData>
  <sheetProtection/>
  <mergeCells count="8">
    <mergeCell ref="G54:I54"/>
    <mergeCell ref="G55:I55"/>
    <mergeCell ref="B4:J4"/>
    <mergeCell ref="G14:I14"/>
    <mergeCell ref="E14:E15"/>
    <mergeCell ref="D14:D15"/>
    <mergeCell ref="G52:I52"/>
    <mergeCell ref="G49:I49"/>
  </mergeCells>
  <printOptions horizontalCentered="1" verticalCentered="1"/>
  <pageMargins left="0" right="0" top="0" bottom="0" header="0.32" footer="0.26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Q118"/>
  <sheetViews>
    <sheetView zoomScalePageLayoutView="0" workbookViewId="0" topLeftCell="A1">
      <selection activeCell="L88" sqref="L88"/>
    </sheetView>
  </sheetViews>
  <sheetFormatPr defaultColWidth="9.140625" defaultRowHeight="12.75"/>
  <cols>
    <col min="1" max="1" width="1.421875" style="0" customWidth="1"/>
    <col min="2" max="2" width="3.00390625" style="0" customWidth="1"/>
    <col min="3" max="3" width="2.421875" style="180" customWidth="1"/>
    <col min="4" max="4" width="3.00390625" style="0" customWidth="1"/>
    <col min="5" max="5" width="3.421875" style="0" customWidth="1"/>
    <col min="6" max="6" width="18.8515625" style="0" customWidth="1"/>
    <col min="7" max="7" width="10.00390625" style="0" customWidth="1"/>
    <col min="8" max="8" width="7.421875" style="0" customWidth="1"/>
    <col min="9" max="9" width="10.140625" style="0" customWidth="1"/>
    <col min="10" max="10" width="8.421875" style="0" customWidth="1"/>
    <col min="11" max="11" width="11.00390625" style="0" customWidth="1"/>
    <col min="12" max="12" width="10.28125" style="0" customWidth="1"/>
    <col min="13" max="13" width="12.57421875" style="0" customWidth="1"/>
    <col min="14" max="14" width="1.7109375" style="0" customWidth="1"/>
    <col min="15" max="15" width="2.140625" style="0" customWidth="1"/>
    <col min="17" max="17" width="13.421875" style="0" bestFit="1" customWidth="1"/>
  </cols>
  <sheetData>
    <row r="2" spans="2:14" ht="12.75">
      <c r="B2" s="1"/>
      <c r="C2" s="177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ht="12.75">
      <c r="B3" s="45"/>
      <c r="C3" s="49" t="s">
        <v>178</v>
      </c>
      <c r="D3" s="46"/>
      <c r="E3" s="46"/>
      <c r="F3" s="195" t="s">
        <v>264</v>
      </c>
      <c r="G3" s="195"/>
      <c r="H3" s="46"/>
      <c r="I3" s="46"/>
      <c r="J3" s="46"/>
      <c r="K3" s="46"/>
      <c r="L3" s="46"/>
      <c r="M3" s="46"/>
      <c r="N3" s="48"/>
    </row>
    <row r="4" spans="2:14" s="11" customFormat="1" ht="33" customHeight="1">
      <c r="B4" s="382" t="s">
        <v>73</v>
      </c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4"/>
    </row>
    <row r="5" spans="2:14" ht="12.75">
      <c r="B5" s="45"/>
      <c r="C5" s="49"/>
      <c r="D5" s="388" t="s">
        <v>167</v>
      </c>
      <c r="E5" s="388"/>
      <c r="F5" s="232" t="s">
        <v>179</v>
      </c>
      <c r="G5" s="46"/>
      <c r="H5" s="46"/>
      <c r="I5" s="46"/>
      <c r="J5" s="46"/>
      <c r="K5" s="233"/>
      <c r="L5" s="233"/>
      <c r="M5" s="46"/>
      <c r="N5" s="48"/>
    </row>
    <row r="6" spans="2:14" ht="12.75">
      <c r="B6" s="45"/>
      <c r="C6" s="49"/>
      <c r="D6" s="46"/>
      <c r="E6" s="46"/>
      <c r="F6" s="46"/>
      <c r="G6" s="46"/>
      <c r="H6" s="46"/>
      <c r="I6" s="46"/>
      <c r="J6" s="46"/>
      <c r="K6" s="233"/>
      <c r="L6" s="233"/>
      <c r="M6" s="46"/>
      <c r="N6" s="48"/>
    </row>
    <row r="7" spans="2:14" ht="12.75">
      <c r="B7" s="45"/>
      <c r="C7" s="49"/>
      <c r="D7" s="46"/>
      <c r="E7" s="234" t="s">
        <v>3</v>
      </c>
      <c r="F7" s="235" t="s">
        <v>180</v>
      </c>
      <c r="G7" s="235"/>
      <c r="H7" s="236"/>
      <c r="I7" s="46"/>
      <c r="J7" s="46"/>
      <c r="K7" s="190" t="s">
        <v>223</v>
      </c>
      <c r="L7" s="46"/>
      <c r="M7" s="301">
        <f>M9+M25+M28+M34+M38+M39+M40</f>
        <v>7443523</v>
      </c>
      <c r="N7" s="48"/>
    </row>
    <row r="8" spans="2:14" ht="12.75">
      <c r="B8" s="45"/>
      <c r="C8" s="49"/>
      <c r="D8" s="46"/>
      <c r="E8" s="234"/>
      <c r="F8" s="235"/>
      <c r="G8" s="235"/>
      <c r="H8" s="236"/>
      <c r="I8" s="46"/>
      <c r="J8" s="46"/>
      <c r="K8" s="46"/>
      <c r="L8" s="46"/>
      <c r="M8" s="281"/>
      <c r="N8" s="48"/>
    </row>
    <row r="9" spans="2:17" ht="12.75">
      <c r="B9" s="45"/>
      <c r="C9" s="49"/>
      <c r="D9" s="46"/>
      <c r="E9" s="231">
        <v>1</v>
      </c>
      <c r="F9" s="237" t="s">
        <v>9</v>
      </c>
      <c r="G9" s="238"/>
      <c r="H9" s="46"/>
      <c r="I9" s="46"/>
      <c r="J9" s="46"/>
      <c r="K9" s="190" t="s">
        <v>193</v>
      </c>
      <c r="L9" s="195"/>
      <c r="M9" s="301">
        <f>M16+M22</f>
        <v>2450285</v>
      </c>
      <c r="N9" s="48"/>
      <c r="Q9" s="227"/>
    </row>
    <row r="10" spans="2:14" ht="12.75">
      <c r="B10" s="45"/>
      <c r="C10" s="49" t="s">
        <v>214</v>
      </c>
      <c r="D10" s="46"/>
      <c r="E10" s="46"/>
      <c r="F10" s="49" t="s">
        <v>27</v>
      </c>
      <c r="G10" s="233"/>
      <c r="H10" s="233"/>
      <c r="I10" s="233"/>
      <c r="J10" s="233"/>
      <c r="K10" s="233"/>
      <c r="L10" s="233"/>
      <c r="M10" s="46"/>
      <c r="N10" s="48"/>
    </row>
    <row r="11" spans="2:14" ht="12.75">
      <c r="B11" s="45"/>
      <c r="C11" s="49"/>
      <c r="D11" s="46"/>
      <c r="E11" s="387" t="s">
        <v>2</v>
      </c>
      <c r="F11" s="387" t="s">
        <v>181</v>
      </c>
      <c r="G11" s="387"/>
      <c r="H11" s="387" t="s">
        <v>182</v>
      </c>
      <c r="I11" s="387" t="s">
        <v>183</v>
      </c>
      <c r="J11" s="387"/>
      <c r="K11" s="239" t="s">
        <v>184</v>
      </c>
      <c r="L11" s="239" t="s">
        <v>185</v>
      </c>
      <c r="M11" s="239" t="s">
        <v>184</v>
      </c>
      <c r="N11" s="48"/>
    </row>
    <row r="12" spans="2:14" ht="12.75">
      <c r="B12" s="45"/>
      <c r="C12" s="49"/>
      <c r="D12" s="46"/>
      <c r="E12" s="387"/>
      <c r="F12" s="387"/>
      <c r="G12" s="387"/>
      <c r="H12" s="387"/>
      <c r="I12" s="387"/>
      <c r="J12" s="387"/>
      <c r="K12" s="240" t="s">
        <v>186</v>
      </c>
      <c r="L12" s="240" t="s">
        <v>187</v>
      </c>
      <c r="M12" s="240" t="s">
        <v>188</v>
      </c>
      <c r="N12" s="48"/>
    </row>
    <row r="13" spans="2:14" ht="12.75">
      <c r="B13" s="45"/>
      <c r="C13" s="49"/>
      <c r="D13" s="46"/>
      <c r="E13" s="241"/>
      <c r="F13" s="385"/>
      <c r="G13" s="386"/>
      <c r="H13" s="242"/>
      <c r="I13" s="374"/>
      <c r="J13" s="375"/>
      <c r="K13" s="243"/>
      <c r="L13" s="243"/>
      <c r="M13" s="288"/>
      <c r="N13" s="48"/>
    </row>
    <row r="14" spans="2:14" ht="12.75">
      <c r="B14" s="45"/>
      <c r="C14" s="49"/>
      <c r="D14" s="46"/>
      <c r="E14" s="241"/>
      <c r="F14" s="385"/>
      <c r="G14" s="386"/>
      <c r="H14" s="242"/>
      <c r="I14" s="374"/>
      <c r="J14" s="375"/>
      <c r="K14" s="243"/>
      <c r="L14" s="243"/>
      <c r="M14" s="288"/>
      <c r="N14" s="48"/>
    </row>
    <row r="15" spans="2:14" ht="12.75">
      <c r="B15" s="45"/>
      <c r="C15" s="49"/>
      <c r="D15" s="46"/>
      <c r="E15" s="244"/>
      <c r="F15" s="385"/>
      <c r="G15" s="386"/>
      <c r="H15" s="242"/>
      <c r="I15" s="374"/>
      <c r="J15" s="375"/>
      <c r="K15" s="244"/>
      <c r="L15" s="244"/>
      <c r="M15" s="288"/>
      <c r="N15" s="48"/>
    </row>
    <row r="16" spans="2:17" s="11" customFormat="1" ht="21" customHeight="1">
      <c r="B16" s="245"/>
      <c r="C16" s="246"/>
      <c r="D16" s="238"/>
      <c r="E16" s="247"/>
      <c r="F16" s="376" t="s">
        <v>189</v>
      </c>
      <c r="G16" s="377"/>
      <c r="H16" s="377"/>
      <c r="I16" s="377"/>
      <c r="J16" s="377"/>
      <c r="K16" s="377"/>
      <c r="L16" s="378"/>
      <c r="M16" s="289">
        <f>SUM(M13:M15)</f>
        <v>0</v>
      </c>
      <c r="N16" s="248"/>
      <c r="P16" s="226"/>
      <c r="Q16" s="226"/>
    </row>
    <row r="17" spans="2:14" ht="12.75">
      <c r="B17" s="45"/>
      <c r="C17" s="49" t="s">
        <v>215</v>
      </c>
      <c r="D17" s="46"/>
      <c r="E17" s="46"/>
      <c r="F17" s="49" t="s">
        <v>28</v>
      </c>
      <c r="G17" s="46"/>
      <c r="H17" s="46"/>
      <c r="I17" s="46"/>
      <c r="J17" s="46"/>
      <c r="K17" s="46"/>
      <c r="L17" s="46"/>
      <c r="M17" s="46"/>
      <c r="N17" s="48"/>
    </row>
    <row r="18" spans="2:14" ht="12.75">
      <c r="B18" s="45"/>
      <c r="C18" s="49"/>
      <c r="D18" s="46"/>
      <c r="E18" s="387" t="s">
        <v>2</v>
      </c>
      <c r="F18" s="390" t="s">
        <v>190</v>
      </c>
      <c r="G18" s="391"/>
      <c r="H18" s="391"/>
      <c r="I18" s="391"/>
      <c r="J18" s="392"/>
      <c r="K18" s="239" t="s">
        <v>184</v>
      </c>
      <c r="L18" s="239" t="s">
        <v>185</v>
      </c>
      <c r="M18" s="239" t="s">
        <v>184</v>
      </c>
      <c r="N18" s="48"/>
    </row>
    <row r="19" spans="2:14" ht="12.75">
      <c r="B19" s="45"/>
      <c r="C19" s="49"/>
      <c r="D19" s="46"/>
      <c r="E19" s="387"/>
      <c r="F19" s="393"/>
      <c r="G19" s="394"/>
      <c r="H19" s="394"/>
      <c r="I19" s="394"/>
      <c r="J19" s="395"/>
      <c r="K19" s="240" t="s">
        <v>186</v>
      </c>
      <c r="L19" s="240" t="s">
        <v>187</v>
      </c>
      <c r="M19" s="240" t="s">
        <v>188</v>
      </c>
      <c r="N19" s="48"/>
    </row>
    <row r="20" spans="2:14" ht="12.75">
      <c r="B20" s="45"/>
      <c r="C20" s="49"/>
      <c r="D20" s="46"/>
      <c r="E20" s="241"/>
      <c r="F20" s="385" t="s">
        <v>191</v>
      </c>
      <c r="G20" s="389"/>
      <c r="H20" s="389"/>
      <c r="I20" s="389"/>
      <c r="J20" s="386"/>
      <c r="K20" s="280">
        <f>Aktivet!G10</f>
        <v>2450285</v>
      </c>
      <c r="L20" s="279">
        <v>1</v>
      </c>
      <c r="M20" s="249">
        <f>K20*L20</f>
        <v>2450285</v>
      </c>
      <c r="N20" s="48"/>
    </row>
    <row r="21" spans="2:14" ht="12.75">
      <c r="B21" s="45"/>
      <c r="C21" s="49"/>
      <c r="D21" s="46"/>
      <c r="E21" s="244"/>
      <c r="F21" s="385"/>
      <c r="G21" s="389"/>
      <c r="H21" s="389"/>
      <c r="I21" s="389"/>
      <c r="J21" s="386"/>
      <c r="K21" s="244"/>
      <c r="L21" s="244"/>
      <c r="M21" s="249"/>
      <c r="N21" s="48"/>
    </row>
    <row r="22" spans="2:16" ht="18" customHeight="1">
      <c r="B22" s="45"/>
      <c r="C22" s="49"/>
      <c r="D22" s="46"/>
      <c r="E22" s="247"/>
      <c r="F22" s="376" t="s">
        <v>189</v>
      </c>
      <c r="G22" s="377"/>
      <c r="H22" s="377"/>
      <c r="I22" s="377"/>
      <c r="J22" s="377"/>
      <c r="K22" s="377"/>
      <c r="L22" s="378"/>
      <c r="M22" s="308">
        <f>SUM(M20:M21)</f>
        <v>2450285</v>
      </c>
      <c r="N22" s="48"/>
      <c r="P22" s="227"/>
    </row>
    <row r="23" spans="2:14" ht="12.75">
      <c r="B23" s="45"/>
      <c r="C23" s="49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8"/>
    </row>
    <row r="24" spans="2:14" ht="12.75">
      <c r="B24" s="45"/>
      <c r="C24" s="49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8"/>
    </row>
    <row r="25" spans="2:14" ht="12.75">
      <c r="B25" s="45"/>
      <c r="C25" s="49"/>
      <c r="D25" s="46"/>
      <c r="E25" s="231">
        <v>2</v>
      </c>
      <c r="F25" s="237" t="s">
        <v>155</v>
      </c>
      <c r="G25" s="238"/>
      <c r="H25" s="46"/>
      <c r="I25" s="46"/>
      <c r="J25" s="46"/>
      <c r="K25" s="49" t="s">
        <v>194</v>
      </c>
      <c r="L25" s="46"/>
      <c r="M25" s="300">
        <v>0</v>
      </c>
      <c r="N25" s="48"/>
    </row>
    <row r="26" spans="2:14" ht="12.75">
      <c r="B26" s="45"/>
      <c r="C26" s="49"/>
      <c r="D26" s="46"/>
      <c r="E26" s="46"/>
      <c r="F26" s="46"/>
      <c r="G26" s="46" t="s">
        <v>192</v>
      </c>
      <c r="H26" s="46"/>
      <c r="I26" s="46"/>
      <c r="J26" s="46"/>
      <c r="K26" s="46"/>
      <c r="L26" s="46"/>
      <c r="M26" s="281"/>
      <c r="N26" s="48"/>
    </row>
    <row r="27" spans="2:14" ht="12.75">
      <c r="B27" s="45"/>
      <c r="C27" s="49"/>
      <c r="D27" s="46"/>
      <c r="E27" s="46"/>
      <c r="F27" s="46"/>
      <c r="G27" s="46"/>
      <c r="H27" s="46"/>
      <c r="I27" s="46"/>
      <c r="J27" s="46"/>
      <c r="K27" s="46"/>
      <c r="L27" s="46"/>
      <c r="M27" s="281"/>
      <c r="N27" s="48"/>
    </row>
    <row r="28" spans="2:16" ht="12.75">
      <c r="B28" s="45"/>
      <c r="C28" s="49"/>
      <c r="D28" s="46"/>
      <c r="E28" s="231">
        <v>3</v>
      </c>
      <c r="F28" s="237" t="s">
        <v>156</v>
      </c>
      <c r="G28" s="238"/>
      <c r="H28" s="46"/>
      <c r="I28" s="46"/>
      <c r="J28" s="46"/>
      <c r="K28" s="190" t="s">
        <v>193</v>
      </c>
      <c r="L28" s="46"/>
      <c r="M28" s="301">
        <f>L29+L30+L31+L32</f>
        <v>0</v>
      </c>
      <c r="N28" s="48"/>
      <c r="P28" s="227"/>
    </row>
    <row r="29" spans="2:14" ht="12.75">
      <c r="B29" s="45"/>
      <c r="C29" s="49" t="s">
        <v>216</v>
      </c>
      <c r="D29" s="46"/>
      <c r="E29" s="246" t="s">
        <v>119</v>
      </c>
      <c r="F29" s="251" t="s">
        <v>157</v>
      </c>
      <c r="G29" s="46"/>
      <c r="H29" s="46"/>
      <c r="I29" s="46"/>
      <c r="J29" s="46"/>
      <c r="K29" s="49" t="s">
        <v>194</v>
      </c>
      <c r="L29" s="46">
        <v>0</v>
      </c>
      <c r="M29" s="281"/>
      <c r="N29" s="48"/>
    </row>
    <row r="30" spans="2:14" ht="12.75">
      <c r="B30" s="45"/>
      <c r="C30" s="49" t="s">
        <v>217</v>
      </c>
      <c r="D30" s="46"/>
      <c r="E30" s="246" t="s">
        <v>119</v>
      </c>
      <c r="F30" s="251" t="s">
        <v>120</v>
      </c>
      <c r="G30" s="46"/>
      <c r="H30" s="46"/>
      <c r="I30" s="46"/>
      <c r="J30" s="46"/>
      <c r="K30" s="49" t="s">
        <v>226</v>
      </c>
      <c r="L30" s="265">
        <f>Aktivet!G14</f>
        <v>0</v>
      </c>
      <c r="M30" s="281"/>
      <c r="N30" s="48"/>
    </row>
    <row r="31" spans="2:14" ht="12.75">
      <c r="B31" s="45"/>
      <c r="C31" s="49" t="s">
        <v>218</v>
      </c>
      <c r="D31" s="46"/>
      <c r="E31" s="246" t="s">
        <v>119</v>
      </c>
      <c r="F31" s="251" t="s">
        <v>121</v>
      </c>
      <c r="G31" s="46"/>
      <c r="H31" s="312"/>
      <c r="I31" s="312"/>
      <c r="J31" s="46"/>
      <c r="K31" s="190" t="s">
        <v>193</v>
      </c>
      <c r="L31" s="268">
        <f>Aktivet!G15</f>
        <v>0</v>
      </c>
      <c r="M31" s="281"/>
      <c r="N31" s="48"/>
    </row>
    <row r="32" spans="2:14" s="28" customFormat="1" ht="12.75">
      <c r="B32" s="45"/>
      <c r="C32" s="49" t="s">
        <v>219</v>
      </c>
      <c r="D32" s="46"/>
      <c r="E32" s="246" t="s">
        <v>119</v>
      </c>
      <c r="F32" s="251" t="s">
        <v>122</v>
      </c>
      <c r="G32" s="46"/>
      <c r="H32" s="46"/>
      <c r="I32" s="46"/>
      <c r="J32" s="46"/>
      <c r="K32" s="49" t="s">
        <v>193</v>
      </c>
      <c r="L32" s="269">
        <f>Aktivet!G16</f>
        <v>0</v>
      </c>
      <c r="M32" s="281"/>
      <c r="N32" s="48"/>
    </row>
    <row r="33" spans="2:14" s="28" customFormat="1" ht="12.75">
      <c r="B33" s="45"/>
      <c r="C33" s="49"/>
      <c r="D33" s="46"/>
      <c r="E33" s="46"/>
      <c r="F33" s="46"/>
      <c r="G33" s="253"/>
      <c r="H33" s="46"/>
      <c r="I33" s="46"/>
      <c r="J33" s="46"/>
      <c r="K33" s="49"/>
      <c r="L33" s="269"/>
      <c r="M33" s="281"/>
      <c r="N33" s="48"/>
    </row>
    <row r="34" spans="2:14" ht="12.75">
      <c r="B34" s="45"/>
      <c r="C34" s="49"/>
      <c r="D34" s="46"/>
      <c r="E34" s="234">
        <v>4</v>
      </c>
      <c r="F34" s="254" t="s">
        <v>10</v>
      </c>
      <c r="G34" s="255"/>
      <c r="H34" s="233"/>
      <c r="I34" s="233"/>
      <c r="J34" s="46"/>
      <c r="K34" s="190" t="s">
        <v>193</v>
      </c>
      <c r="L34" s="46"/>
      <c r="M34" s="300">
        <f>L35+L36</f>
        <v>0</v>
      </c>
      <c r="N34" s="48"/>
    </row>
    <row r="35" spans="2:14" ht="12.75">
      <c r="B35" s="45"/>
      <c r="C35" s="49" t="s">
        <v>220</v>
      </c>
      <c r="D35" s="46"/>
      <c r="E35" s="46" t="s">
        <v>119</v>
      </c>
      <c r="F35" s="256" t="s">
        <v>11</v>
      </c>
      <c r="G35" s="255"/>
      <c r="H35" s="233"/>
      <c r="I35" s="233"/>
      <c r="J35" s="46"/>
      <c r="K35" s="49" t="s">
        <v>193</v>
      </c>
      <c r="L35" s="283">
        <f>Aktivet!G20</f>
        <v>0</v>
      </c>
      <c r="M35" s="281"/>
      <c r="N35" s="48"/>
    </row>
    <row r="36" spans="2:14" ht="12.75">
      <c r="B36" s="45"/>
      <c r="C36" s="49" t="s">
        <v>221</v>
      </c>
      <c r="D36" s="238"/>
      <c r="E36" s="46" t="s">
        <v>119</v>
      </c>
      <c r="F36" s="256" t="s">
        <v>124</v>
      </c>
      <c r="G36" s="257"/>
      <c r="H36" s="257"/>
      <c r="I36" s="257"/>
      <c r="J36" s="46"/>
      <c r="K36" s="49" t="s">
        <v>194</v>
      </c>
      <c r="L36" s="257">
        <f>0</f>
        <v>0</v>
      </c>
      <c r="M36" s="281"/>
      <c r="N36" s="48"/>
    </row>
    <row r="37" spans="2:14" ht="12.75">
      <c r="B37" s="45"/>
      <c r="C37" s="49"/>
      <c r="D37" s="46"/>
      <c r="E37" s="46"/>
      <c r="F37" s="258"/>
      <c r="G37" s="255"/>
      <c r="H37" s="255"/>
      <c r="I37" s="255"/>
      <c r="J37" s="46"/>
      <c r="K37" s="49"/>
      <c r="L37" s="195"/>
      <c r="M37" s="281"/>
      <c r="N37" s="48"/>
    </row>
    <row r="38" spans="2:14" ht="12.75">
      <c r="B38" s="45"/>
      <c r="C38" s="49"/>
      <c r="D38" s="46"/>
      <c r="E38" s="234">
        <v>5</v>
      </c>
      <c r="F38" s="254" t="s">
        <v>159</v>
      </c>
      <c r="G38" s="238"/>
      <c r="H38" s="46"/>
      <c r="I38" s="46"/>
      <c r="J38" s="46"/>
      <c r="K38" s="49" t="s">
        <v>194</v>
      </c>
      <c r="L38" s="46"/>
      <c r="M38" s="281">
        <v>0</v>
      </c>
      <c r="N38" s="48"/>
    </row>
    <row r="39" spans="2:14" ht="12.75">
      <c r="B39" s="45"/>
      <c r="C39" s="49"/>
      <c r="D39" s="46"/>
      <c r="E39" s="234">
        <v>6</v>
      </c>
      <c r="F39" s="254" t="s">
        <v>160</v>
      </c>
      <c r="G39" s="238"/>
      <c r="H39" s="46"/>
      <c r="I39" s="46"/>
      <c r="J39" s="46"/>
      <c r="K39" s="49" t="s">
        <v>194</v>
      </c>
      <c r="L39" s="46"/>
      <c r="M39" s="281">
        <v>0</v>
      </c>
      <c r="N39" s="48"/>
    </row>
    <row r="40" spans="2:14" ht="12.75">
      <c r="B40" s="45"/>
      <c r="C40" s="49"/>
      <c r="D40" s="46"/>
      <c r="E40" s="234">
        <v>7</v>
      </c>
      <c r="F40" s="254" t="s">
        <v>15</v>
      </c>
      <c r="G40" s="238"/>
      <c r="H40" s="46"/>
      <c r="I40" s="46"/>
      <c r="J40" s="46"/>
      <c r="K40" s="49" t="s">
        <v>226</v>
      </c>
      <c r="L40" s="46"/>
      <c r="M40" s="301">
        <f>L41</f>
        <v>4993238</v>
      </c>
      <c r="N40" s="48"/>
    </row>
    <row r="41" spans="2:14" ht="12.75">
      <c r="B41" s="45"/>
      <c r="C41" s="49"/>
      <c r="D41" s="46"/>
      <c r="E41" s="246" t="s">
        <v>119</v>
      </c>
      <c r="F41" s="238" t="s">
        <v>161</v>
      </c>
      <c r="G41" s="46"/>
      <c r="H41" s="46"/>
      <c r="I41" s="49"/>
      <c r="J41" s="46"/>
      <c r="K41" s="49" t="s">
        <v>226</v>
      </c>
      <c r="L41" s="281">
        <f>Aktivet!G30</f>
        <v>4993238</v>
      </c>
      <c r="M41" s="281">
        <v>0</v>
      </c>
      <c r="N41" s="48"/>
    </row>
    <row r="42" spans="2:14" ht="12.75">
      <c r="B42" s="45"/>
      <c r="C42" s="49"/>
      <c r="D42" s="46"/>
      <c r="E42" s="246"/>
      <c r="F42" s="238"/>
      <c r="G42" s="46"/>
      <c r="H42" s="46"/>
      <c r="I42" s="49"/>
      <c r="J42" s="46"/>
      <c r="K42" s="190"/>
      <c r="L42" s="270"/>
      <c r="M42" s="281"/>
      <c r="N42" s="48"/>
    </row>
    <row r="43" spans="2:14" ht="12.75">
      <c r="B43" s="45"/>
      <c r="C43" s="49"/>
      <c r="D43" s="46"/>
      <c r="E43" s="195" t="s">
        <v>4</v>
      </c>
      <c r="F43" s="195" t="s">
        <v>195</v>
      </c>
      <c r="G43" s="46"/>
      <c r="H43" s="46"/>
      <c r="I43" s="49"/>
      <c r="J43" s="46"/>
      <c r="K43" s="190" t="s">
        <v>193</v>
      </c>
      <c r="L43" s="46"/>
      <c r="M43" s="301">
        <f>L45+L46</f>
        <v>0</v>
      </c>
      <c r="N43" s="48"/>
    </row>
    <row r="44" spans="2:14" ht="12.75">
      <c r="B44" s="45"/>
      <c r="C44" s="49"/>
      <c r="D44" s="46"/>
      <c r="E44" s="46"/>
      <c r="F44" s="255"/>
      <c r="G44" s="255"/>
      <c r="H44" s="46"/>
      <c r="I44" s="49"/>
      <c r="J44" s="46"/>
      <c r="K44" s="49"/>
      <c r="L44" s="46"/>
      <c r="M44" s="281"/>
      <c r="N44" s="48"/>
    </row>
    <row r="45" spans="2:14" ht="12.75">
      <c r="B45" s="45"/>
      <c r="C45" s="49"/>
      <c r="D45" s="46"/>
      <c r="E45" s="195">
        <v>1</v>
      </c>
      <c r="F45" s="252" t="s">
        <v>17</v>
      </c>
      <c r="G45" s="46"/>
      <c r="H45" s="46"/>
      <c r="I45" s="49"/>
      <c r="J45" s="46"/>
      <c r="K45" s="49" t="s">
        <v>194</v>
      </c>
      <c r="L45" s="46">
        <v>0</v>
      </c>
      <c r="M45" s="281"/>
      <c r="N45" s="48"/>
    </row>
    <row r="46" spans="2:14" ht="12.75">
      <c r="B46" s="45"/>
      <c r="C46" s="49"/>
      <c r="D46" s="46"/>
      <c r="E46" s="195">
        <v>2</v>
      </c>
      <c r="F46" s="195" t="s">
        <v>18</v>
      </c>
      <c r="G46" s="46"/>
      <c r="H46" s="46"/>
      <c r="I46" s="46"/>
      <c r="J46" s="46"/>
      <c r="K46" s="49" t="s">
        <v>226</v>
      </c>
      <c r="L46" s="283">
        <f>G54</f>
        <v>0</v>
      </c>
      <c r="M46" s="281"/>
      <c r="N46" s="48"/>
    </row>
    <row r="47" spans="2:14" ht="12.75">
      <c r="B47" s="45"/>
      <c r="C47" s="49"/>
      <c r="D47" s="46"/>
      <c r="E47" s="46"/>
      <c r="F47" s="46"/>
      <c r="G47" s="46" t="s">
        <v>196</v>
      </c>
      <c r="H47" s="46"/>
      <c r="I47" s="46"/>
      <c r="J47" s="46"/>
      <c r="K47" s="46"/>
      <c r="L47" s="46"/>
      <c r="M47" s="281"/>
      <c r="N47" s="48"/>
    </row>
    <row r="48" spans="2:14" ht="12.75">
      <c r="B48" s="45"/>
      <c r="C48" s="49"/>
      <c r="D48" s="46"/>
      <c r="E48" s="396" t="s">
        <v>2</v>
      </c>
      <c r="F48" s="396" t="s">
        <v>64</v>
      </c>
      <c r="G48" s="379" t="s">
        <v>197</v>
      </c>
      <c r="H48" s="380"/>
      <c r="I48" s="381"/>
      <c r="J48" s="379" t="s">
        <v>198</v>
      </c>
      <c r="K48" s="380"/>
      <c r="L48" s="381"/>
      <c r="M48" s="281"/>
      <c r="N48" s="48"/>
    </row>
    <row r="49" spans="2:14" ht="12.75">
      <c r="B49" s="45"/>
      <c r="C49" s="49"/>
      <c r="D49" s="46"/>
      <c r="E49" s="396"/>
      <c r="F49" s="396"/>
      <c r="G49" s="181" t="s">
        <v>199</v>
      </c>
      <c r="H49" s="181" t="s">
        <v>200</v>
      </c>
      <c r="I49" s="181" t="s">
        <v>201</v>
      </c>
      <c r="J49" s="181" t="s">
        <v>199</v>
      </c>
      <c r="K49" s="181" t="s">
        <v>200</v>
      </c>
      <c r="L49" s="181" t="s">
        <v>201</v>
      </c>
      <c r="M49" s="281"/>
      <c r="N49" s="48"/>
    </row>
    <row r="50" spans="2:14" ht="12.75">
      <c r="B50" s="45"/>
      <c r="C50" s="49"/>
      <c r="D50" s="46"/>
      <c r="E50" s="181">
        <v>1</v>
      </c>
      <c r="F50" s="182" t="s">
        <v>231</v>
      </c>
      <c r="G50" s="271">
        <v>0</v>
      </c>
      <c r="H50" s="271">
        <v>0</v>
      </c>
      <c r="I50" s="271">
        <v>0</v>
      </c>
      <c r="J50" s="271">
        <v>0</v>
      </c>
      <c r="K50" s="271">
        <v>0</v>
      </c>
      <c r="L50" s="271">
        <v>0</v>
      </c>
      <c r="M50" s="281"/>
      <c r="N50" s="48"/>
    </row>
    <row r="51" spans="2:14" ht="12.75">
      <c r="B51" s="45"/>
      <c r="C51" s="49"/>
      <c r="D51" s="46"/>
      <c r="E51" s="181">
        <v>2</v>
      </c>
      <c r="F51" s="182" t="s">
        <v>241</v>
      </c>
      <c r="G51" s="271">
        <v>0</v>
      </c>
      <c r="H51" s="271">
        <v>0</v>
      </c>
      <c r="I51" s="271">
        <v>0</v>
      </c>
      <c r="J51" s="271">
        <v>0</v>
      </c>
      <c r="K51" s="271">
        <v>0</v>
      </c>
      <c r="L51" s="271">
        <v>0</v>
      </c>
      <c r="M51" s="281"/>
      <c r="N51" s="48"/>
    </row>
    <row r="52" spans="2:14" ht="12.75">
      <c r="B52" s="45"/>
      <c r="C52" s="49"/>
      <c r="D52" s="46"/>
      <c r="E52" s="181">
        <v>3</v>
      </c>
      <c r="F52" s="182" t="s">
        <v>248</v>
      </c>
      <c r="G52" s="271">
        <v>0</v>
      </c>
      <c r="H52" s="271">
        <v>0</v>
      </c>
      <c r="I52" s="271">
        <v>0</v>
      </c>
      <c r="J52" s="271">
        <v>0</v>
      </c>
      <c r="K52" s="271">
        <v>0</v>
      </c>
      <c r="L52" s="271">
        <v>0</v>
      </c>
      <c r="M52" s="281"/>
      <c r="N52" s="48"/>
    </row>
    <row r="53" spans="2:14" ht="12.75">
      <c r="B53" s="45"/>
      <c r="C53" s="49"/>
      <c r="D53" s="46"/>
      <c r="E53" s="181">
        <v>4</v>
      </c>
      <c r="F53" s="182" t="s">
        <v>249</v>
      </c>
      <c r="G53" s="271">
        <v>0</v>
      </c>
      <c r="H53" s="271">
        <v>0</v>
      </c>
      <c r="I53" s="271">
        <v>0</v>
      </c>
      <c r="J53" s="271">
        <v>0</v>
      </c>
      <c r="K53" s="271">
        <v>0</v>
      </c>
      <c r="L53" s="271">
        <v>0</v>
      </c>
      <c r="M53" s="281"/>
      <c r="N53" s="48"/>
    </row>
    <row r="54" spans="2:14" ht="12.75">
      <c r="B54" s="45"/>
      <c r="C54" s="49"/>
      <c r="D54" s="46"/>
      <c r="E54" s="182"/>
      <c r="F54" s="182" t="s">
        <v>61</v>
      </c>
      <c r="G54" s="272">
        <f>SUM(G50:G53)</f>
        <v>0</v>
      </c>
      <c r="H54" s="272">
        <f>SUM(H50:H53)</f>
        <v>0</v>
      </c>
      <c r="I54" s="273">
        <f>G54+H54</f>
        <v>0</v>
      </c>
      <c r="J54" s="272">
        <f>SUM(J50:J53)</f>
        <v>0</v>
      </c>
      <c r="K54" s="272">
        <f>SUM(K50:K53)</f>
        <v>0</v>
      </c>
      <c r="L54" s="272">
        <f>SUM(L50:L53)</f>
        <v>0</v>
      </c>
      <c r="M54" s="281"/>
      <c r="N54" s="48"/>
    </row>
    <row r="55" spans="2:14" ht="13.5" thickBot="1">
      <c r="B55" s="45"/>
      <c r="C55" s="49"/>
      <c r="D55" s="46"/>
      <c r="E55" s="157"/>
      <c r="F55" s="157"/>
      <c r="G55" s="297"/>
      <c r="H55" s="297"/>
      <c r="I55" s="298"/>
      <c r="J55" s="297"/>
      <c r="K55" s="297"/>
      <c r="L55" s="297"/>
      <c r="M55" s="281"/>
      <c r="N55" s="48"/>
    </row>
    <row r="56" spans="2:17" ht="13.5" thickBot="1">
      <c r="B56" s="45"/>
      <c r="C56" s="49"/>
      <c r="D56" s="46"/>
      <c r="E56" s="195"/>
      <c r="F56" s="259" t="s">
        <v>222</v>
      </c>
      <c r="G56" s="260"/>
      <c r="H56" s="260"/>
      <c r="I56" s="260"/>
      <c r="J56" s="260"/>
      <c r="K56" s="261" t="s">
        <v>223</v>
      </c>
      <c r="L56" s="262"/>
      <c r="M56" s="302">
        <f>M7+M43</f>
        <v>7443523</v>
      </c>
      <c r="N56" s="48"/>
      <c r="P56" s="227"/>
      <c r="Q56" s="227"/>
    </row>
    <row r="57" spans="2:17" ht="12.75">
      <c r="B57" s="45"/>
      <c r="C57" s="49"/>
      <c r="D57" s="46"/>
      <c r="E57" s="195"/>
      <c r="F57" s="195"/>
      <c r="G57" s="46"/>
      <c r="H57" s="46"/>
      <c r="I57" s="46"/>
      <c r="J57" s="46"/>
      <c r="K57" s="190"/>
      <c r="L57" s="195"/>
      <c r="M57" s="301"/>
      <c r="N57" s="48"/>
      <c r="P57" s="227"/>
      <c r="Q57" s="227"/>
    </row>
    <row r="58" spans="2:17" ht="12.75">
      <c r="B58" s="45"/>
      <c r="C58" s="49"/>
      <c r="D58" s="46"/>
      <c r="E58" s="195"/>
      <c r="F58" s="195"/>
      <c r="G58" s="46"/>
      <c r="H58" s="46"/>
      <c r="I58" s="46"/>
      <c r="J58" s="46"/>
      <c r="K58" s="190"/>
      <c r="L58" s="195"/>
      <c r="M58" s="301"/>
      <c r="N58" s="48"/>
      <c r="P58" s="227"/>
      <c r="Q58" s="227"/>
    </row>
    <row r="59" spans="2:14" ht="12.75">
      <c r="B59" s="45"/>
      <c r="C59" s="49"/>
      <c r="D59" s="46"/>
      <c r="E59" s="190" t="s">
        <v>3</v>
      </c>
      <c r="F59" s="235" t="s">
        <v>202</v>
      </c>
      <c r="G59" s="235"/>
      <c r="H59" s="233"/>
      <c r="I59" s="233"/>
      <c r="J59" s="46"/>
      <c r="K59" s="190" t="s">
        <v>193</v>
      </c>
      <c r="L59" s="195"/>
      <c r="M59" s="301">
        <f>M61+M62+M66+0</f>
        <v>4443523</v>
      </c>
      <c r="N59" s="48"/>
    </row>
    <row r="60" spans="2:14" ht="12.75">
      <c r="B60" s="45"/>
      <c r="C60" s="49"/>
      <c r="D60" s="46"/>
      <c r="E60" s="190"/>
      <c r="F60" s="235"/>
      <c r="G60" s="235"/>
      <c r="H60" s="233"/>
      <c r="I60" s="233"/>
      <c r="J60" s="46"/>
      <c r="K60" s="49"/>
      <c r="L60" s="195"/>
      <c r="M60" s="303"/>
      <c r="N60" s="48"/>
    </row>
    <row r="61" spans="2:14" ht="12.75">
      <c r="B61" s="45"/>
      <c r="C61" s="49"/>
      <c r="D61" s="46"/>
      <c r="E61" s="234">
        <v>1</v>
      </c>
      <c r="F61" s="254" t="s">
        <v>23</v>
      </c>
      <c r="G61" s="238"/>
      <c r="H61" s="195"/>
      <c r="I61" s="195"/>
      <c r="J61" s="46"/>
      <c r="K61" s="46" t="s">
        <v>194</v>
      </c>
      <c r="L61" s="46">
        <v>0</v>
      </c>
      <c r="M61" s="303"/>
      <c r="N61" s="48"/>
    </row>
    <row r="62" spans="2:14" ht="12.75">
      <c r="B62" s="45"/>
      <c r="C62" s="49"/>
      <c r="D62" s="46"/>
      <c r="E62" s="234">
        <v>2</v>
      </c>
      <c r="F62" s="254" t="s">
        <v>24</v>
      </c>
      <c r="G62" s="238"/>
      <c r="H62" s="46"/>
      <c r="I62" s="46"/>
      <c r="J62" s="46"/>
      <c r="K62" s="46" t="s">
        <v>194</v>
      </c>
      <c r="L62" s="46">
        <v>0</v>
      </c>
      <c r="M62" s="303"/>
      <c r="N62" s="48"/>
    </row>
    <row r="63" spans="2:14" ht="12.75">
      <c r="B63" s="45"/>
      <c r="C63" s="49" t="s">
        <v>224</v>
      </c>
      <c r="D63" s="46"/>
      <c r="E63" s="246" t="s">
        <v>119</v>
      </c>
      <c r="F63" s="251" t="s">
        <v>126</v>
      </c>
      <c r="G63" s="46"/>
      <c r="H63" s="46"/>
      <c r="I63" s="46"/>
      <c r="J63" s="46"/>
      <c r="K63" s="46" t="s">
        <v>194</v>
      </c>
      <c r="L63" s="46"/>
      <c r="M63" s="303"/>
      <c r="N63" s="48"/>
    </row>
    <row r="64" spans="2:14" ht="12.75">
      <c r="B64" s="45"/>
      <c r="C64" s="49" t="s">
        <v>225</v>
      </c>
      <c r="D64" s="46"/>
      <c r="E64" s="246" t="s">
        <v>119</v>
      </c>
      <c r="F64" s="251" t="s">
        <v>154</v>
      </c>
      <c r="G64" s="46"/>
      <c r="H64" s="46"/>
      <c r="I64" s="46"/>
      <c r="J64" s="46"/>
      <c r="K64" s="46" t="s">
        <v>194</v>
      </c>
      <c r="L64" s="46"/>
      <c r="M64" s="303"/>
      <c r="N64" s="48"/>
    </row>
    <row r="65" spans="2:14" ht="12.75">
      <c r="B65" s="45"/>
      <c r="C65" s="49"/>
      <c r="D65" s="46"/>
      <c r="E65" s="246"/>
      <c r="F65" s="251"/>
      <c r="G65" s="46"/>
      <c r="H65" s="46"/>
      <c r="I65" s="46"/>
      <c r="J65" s="46"/>
      <c r="K65" s="46"/>
      <c r="L65" s="46"/>
      <c r="M65" s="303"/>
      <c r="N65" s="48"/>
    </row>
    <row r="66" spans="2:14" ht="12.75">
      <c r="B66" s="45"/>
      <c r="C66" s="49"/>
      <c r="D66" s="46"/>
      <c r="E66" s="234">
        <v>3</v>
      </c>
      <c r="F66" s="254" t="s">
        <v>25</v>
      </c>
      <c r="G66" s="238"/>
      <c r="H66" s="46"/>
      <c r="I66" s="46"/>
      <c r="J66" s="46"/>
      <c r="K66" s="263" t="s">
        <v>226</v>
      </c>
      <c r="L66" s="195"/>
      <c r="M66" s="301">
        <f>SUM(L67:L73)</f>
        <v>4443523</v>
      </c>
      <c r="N66" s="48"/>
    </row>
    <row r="67" spans="2:14" ht="12.75">
      <c r="B67" s="45" t="s">
        <v>3</v>
      </c>
      <c r="C67" s="49" t="s">
        <v>216</v>
      </c>
      <c r="D67" s="46"/>
      <c r="E67" s="246" t="s">
        <v>119</v>
      </c>
      <c r="F67" s="251" t="s">
        <v>162</v>
      </c>
      <c r="G67" s="46"/>
      <c r="H67" s="46"/>
      <c r="I67" s="46"/>
      <c r="J67" s="46"/>
      <c r="K67" s="264" t="s">
        <v>226</v>
      </c>
      <c r="L67" s="265">
        <f>Pasivet!G13</f>
        <v>2640000</v>
      </c>
      <c r="M67" s="303"/>
      <c r="N67" s="48"/>
    </row>
    <row r="68" spans="2:14" ht="12.75">
      <c r="B68" s="45"/>
      <c r="C68" s="49" t="s">
        <v>217</v>
      </c>
      <c r="D68" s="46"/>
      <c r="E68" s="246" t="s">
        <v>119</v>
      </c>
      <c r="F68" s="251" t="s">
        <v>163</v>
      </c>
      <c r="G68" s="46"/>
      <c r="H68" s="46"/>
      <c r="I68" s="46"/>
      <c r="J68" s="46"/>
      <c r="K68" s="49" t="s">
        <v>193</v>
      </c>
      <c r="L68" s="265">
        <f>Pasivet!G14</f>
        <v>1380758</v>
      </c>
      <c r="M68" s="303"/>
      <c r="N68" s="48"/>
    </row>
    <row r="69" spans="2:14" ht="12.75">
      <c r="B69" s="45"/>
      <c r="C69" s="49" t="s">
        <v>218</v>
      </c>
      <c r="D69" s="46"/>
      <c r="E69" s="246" t="s">
        <v>119</v>
      </c>
      <c r="F69" s="251" t="s">
        <v>127</v>
      </c>
      <c r="G69" s="46"/>
      <c r="H69" s="46"/>
      <c r="I69" s="46"/>
      <c r="J69" s="46"/>
      <c r="K69" s="49" t="s">
        <v>193</v>
      </c>
      <c r="L69" s="265">
        <f>Pasivet!G15</f>
        <v>316665</v>
      </c>
      <c r="M69" s="303"/>
      <c r="N69" s="48"/>
    </row>
    <row r="70" spans="2:14" ht="12.75">
      <c r="B70" s="45"/>
      <c r="C70" s="49" t="s">
        <v>219</v>
      </c>
      <c r="D70" s="46"/>
      <c r="E70" s="246" t="s">
        <v>119</v>
      </c>
      <c r="F70" s="251" t="s">
        <v>128</v>
      </c>
      <c r="G70" s="46"/>
      <c r="H70" s="46"/>
      <c r="I70" s="46"/>
      <c r="J70" s="46"/>
      <c r="K70" s="49" t="s">
        <v>193</v>
      </c>
      <c r="L70" s="265">
        <f>Pasivet!G16</f>
        <v>106100</v>
      </c>
      <c r="M70" s="303"/>
      <c r="N70" s="48"/>
    </row>
    <row r="71" spans="2:14" ht="12.75">
      <c r="B71" s="45"/>
      <c r="C71" s="49" t="s">
        <v>227</v>
      </c>
      <c r="D71" s="46"/>
      <c r="E71" s="246" t="s">
        <v>119</v>
      </c>
      <c r="F71" s="251" t="s">
        <v>252</v>
      </c>
      <c r="G71" s="46"/>
      <c r="H71" s="46"/>
      <c r="I71" s="46"/>
      <c r="J71" s="46"/>
      <c r="K71" s="49" t="s">
        <v>193</v>
      </c>
      <c r="L71" s="287">
        <v>0</v>
      </c>
      <c r="M71" s="303"/>
      <c r="N71" s="48"/>
    </row>
    <row r="72" spans="2:14" ht="12.75">
      <c r="B72" s="45"/>
      <c r="C72" s="49" t="s">
        <v>237</v>
      </c>
      <c r="D72" s="46"/>
      <c r="E72" s="246" t="s">
        <v>119</v>
      </c>
      <c r="F72" s="304" t="s">
        <v>131</v>
      </c>
      <c r="G72" s="46"/>
      <c r="H72" s="46"/>
      <c r="I72" s="46"/>
      <c r="J72" s="46"/>
      <c r="K72" s="49" t="s">
        <v>226</v>
      </c>
      <c r="L72" s="265">
        <f>Pasivet!G19</f>
        <v>0</v>
      </c>
      <c r="M72" s="281"/>
      <c r="N72" s="48"/>
    </row>
    <row r="73" spans="2:17" ht="12.75">
      <c r="B73" s="45"/>
      <c r="C73" s="49" t="s">
        <v>253</v>
      </c>
      <c r="D73" s="46"/>
      <c r="E73" s="246" t="s">
        <v>119</v>
      </c>
      <c r="F73" s="251" t="s">
        <v>125</v>
      </c>
      <c r="G73" s="46"/>
      <c r="H73" s="46"/>
      <c r="I73" s="46"/>
      <c r="J73" s="46"/>
      <c r="K73" s="190" t="s">
        <v>193</v>
      </c>
      <c r="L73" s="290">
        <f>Pasivet!G20</f>
        <v>0</v>
      </c>
      <c r="M73" s="281"/>
      <c r="N73" s="48"/>
      <c r="Q73" s="189"/>
    </row>
    <row r="74" spans="2:14" ht="12.75">
      <c r="B74" s="45"/>
      <c r="C74" s="49"/>
      <c r="D74" s="46"/>
      <c r="E74" s="234"/>
      <c r="F74" s="254"/>
      <c r="G74" s="238"/>
      <c r="H74" s="46"/>
      <c r="I74" s="46"/>
      <c r="J74" s="46"/>
      <c r="K74" s="49"/>
      <c r="L74" s="252"/>
      <c r="M74" s="281"/>
      <c r="N74" s="48"/>
    </row>
    <row r="75" spans="2:14" ht="12.75">
      <c r="B75" s="45"/>
      <c r="C75" s="49"/>
      <c r="D75" s="46"/>
      <c r="E75" s="195" t="s">
        <v>4</v>
      </c>
      <c r="F75" s="235" t="s">
        <v>203</v>
      </c>
      <c r="G75" s="235"/>
      <c r="H75" s="46"/>
      <c r="I75" s="46"/>
      <c r="J75" s="46"/>
      <c r="K75" s="190" t="s">
        <v>194</v>
      </c>
      <c r="L75" s="195"/>
      <c r="M75" s="301">
        <f>L77+L80+L81+L82</f>
        <v>0</v>
      </c>
      <c r="N75" s="48"/>
    </row>
    <row r="76" spans="2:14" ht="12.75">
      <c r="B76" s="45"/>
      <c r="C76" s="49"/>
      <c r="D76" s="46"/>
      <c r="E76" s="195"/>
      <c r="F76" s="235"/>
      <c r="G76" s="235"/>
      <c r="H76" s="46"/>
      <c r="I76" s="46"/>
      <c r="J76" s="46"/>
      <c r="K76" s="49"/>
      <c r="L76" s="46"/>
      <c r="M76" s="281"/>
      <c r="N76" s="48"/>
    </row>
    <row r="77" spans="2:14" ht="12.75">
      <c r="B77" s="45"/>
      <c r="C77" s="49"/>
      <c r="D77" s="46"/>
      <c r="E77" s="234">
        <v>1</v>
      </c>
      <c r="F77" s="254" t="s">
        <v>31</v>
      </c>
      <c r="G77" s="235"/>
      <c r="H77" s="46"/>
      <c r="I77" s="46"/>
      <c r="J77" s="46"/>
      <c r="K77" s="49" t="s">
        <v>194</v>
      </c>
      <c r="L77" s="195"/>
      <c r="M77" s="281"/>
      <c r="N77" s="48"/>
    </row>
    <row r="78" spans="2:14" ht="12.75">
      <c r="B78" s="45"/>
      <c r="C78" s="49" t="s">
        <v>214</v>
      </c>
      <c r="D78" s="46"/>
      <c r="E78" s="246" t="s">
        <v>119</v>
      </c>
      <c r="F78" s="251" t="s">
        <v>32</v>
      </c>
      <c r="G78" s="46"/>
      <c r="H78" s="46"/>
      <c r="I78" s="46"/>
      <c r="J78" s="46"/>
      <c r="K78" s="49" t="s">
        <v>193</v>
      </c>
      <c r="L78" s="46"/>
      <c r="M78" s="281"/>
      <c r="N78" s="48"/>
    </row>
    <row r="79" spans="2:14" ht="12.75">
      <c r="B79" s="45"/>
      <c r="C79" s="49" t="s">
        <v>215</v>
      </c>
      <c r="D79" s="46"/>
      <c r="E79" s="246" t="s">
        <v>119</v>
      </c>
      <c r="F79" s="251" t="s">
        <v>29</v>
      </c>
      <c r="G79" s="46"/>
      <c r="H79" s="46"/>
      <c r="I79" s="46"/>
      <c r="J79" s="46"/>
      <c r="K79" s="49" t="s">
        <v>194</v>
      </c>
      <c r="L79" s="46"/>
      <c r="M79" s="281"/>
      <c r="N79" s="48"/>
    </row>
    <row r="80" spans="2:14" ht="12.75">
      <c r="B80" s="45"/>
      <c r="C80" s="49"/>
      <c r="D80" s="46"/>
      <c r="E80" s="234">
        <v>2</v>
      </c>
      <c r="F80" s="254" t="s">
        <v>33</v>
      </c>
      <c r="G80" s="238"/>
      <c r="H80" s="46"/>
      <c r="I80" s="46"/>
      <c r="J80" s="46"/>
      <c r="K80" s="49" t="s">
        <v>194</v>
      </c>
      <c r="L80" s="195"/>
      <c r="M80" s="300">
        <v>0</v>
      </c>
      <c r="N80" s="48"/>
    </row>
    <row r="81" spans="2:14" ht="12.75">
      <c r="B81" s="45"/>
      <c r="C81" s="49"/>
      <c r="D81" s="46"/>
      <c r="E81" s="234">
        <v>3</v>
      </c>
      <c r="F81" s="254" t="s">
        <v>26</v>
      </c>
      <c r="G81" s="238"/>
      <c r="H81" s="46"/>
      <c r="I81" s="46"/>
      <c r="J81" s="46"/>
      <c r="K81" s="49" t="s">
        <v>193</v>
      </c>
      <c r="L81" s="195">
        <v>0</v>
      </c>
      <c r="M81" s="300">
        <v>0</v>
      </c>
      <c r="N81" s="48"/>
    </row>
    <row r="82" spans="2:14" ht="12.75">
      <c r="B82" s="45"/>
      <c r="C82" s="49"/>
      <c r="D82" s="46"/>
      <c r="E82" s="234">
        <v>4</v>
      </c>
      <c r="F82" s="254" t="s">
        <v>34</v>
      </c>
      <c r="G82" s="238"/>
      <c r="H82" s="46"/>
      <c r="I82" s="46"/>
      <c r="J82" s="46"/>
      <c r="K82" s="49" t="s">
        <v>194</v>
      </c>
      <c r="L82" s="195"/>
      <c r="M82" s="300">
        <v>0</v>
      </c>
      <c r="N82" s="48"/>
    </row>
    <row r="83" spans="2:14" ht="12.75">
      <c r="B83" s="45"/>
      <c r="C83" s="49"/>
      <c r="D83" s="46"/>
      <c r="E83" s="234"/>
      <c r="F83" s="254"/>
      <c r="G83" s="238"/>
      <c r="H83" s="46"/>
      <c r="I83" s="46"/>
      <c r="J83" s="46"/>
      <c r="K83" s="49"/>
      <c r="L83" s="195"/>
      <c r="M83" s="281"/>
      <c r="N83" s="48"/>
    </row>
    <row r="84" spans="2:14" ht="12.75">
      <c r="B84" s="45"/>
      <c r="C84" s="49"/>
      <c r="D84" s="46"/>
      <c r="E84" s="195" t="s">
        <v>35</v>
      </c>
      <c r="F84" s="235" t="s">
        <v>204</v>
      </c>
      <c r="G84" s="235"/>
      <c r="H84" s="46"/>
      <c r="I84" s="46"/>
      <c r="J84" s="46"/>
      <c r="K84" s="190" t="s">
        <v>226</v>
      </c>
      <c r="L84" s="195"/>
      <c r="M84" s="301">
        <f>SUM(L85:L94)</f>
        <v>3000000</v>
      </c>
      <c r="N84" s="48"/>
    </row>
    <row r="85" spans="2:14" ht="12.75">
      <c r="B85" s="45"/>
      <c r="C85" s="49"/>
      <c r="D85" s="46"/>
      <c r="E85" s="246">
        <v>1</v>
      </c>
      <c r="F85" s="250" t="s">
        <v>37</v>
      </c>
      <c r="G85" s="238"/>
      <c r="H85" s="46"/>
      <c r="I85" s="46"/>
      <c r="J85" s="46"/>
      <c r="K85" s="49" t="s">
        <v>194</v>
      </c>
      <c r="L85" s="46">
        <v>0</v>
      </c>
      <c r="M85" s="281"/>
      <c r="N85" s="48"/>
    </row>
    <row r="86" spans="2:14" ht="12.75">
      <c r="B86" s="45"/>
      <c r="C86" s="49"/>
      <c r="D86" s="46"/>
      <c r="E86" s="246">
        <v>2</v>
      </c>
      <c r="F86" s="250" t="s">
        <v>38</v>
      </c>
      <c r="G86" s="238"/>
      <c r="H86" s="46"/>
      <c r="I86" s="46"/>
      <c r="J86" s="46"/>
      <c r="K86" s="49" t="s">
        <v>194</v>
      </c>
      <c r="L86" s="46">
        <v>0</v>
      </c>
      <c r="M86" s="281"/>
      <c r="N86" s="48"/>
    </row>
    <row r="87" spans="2:14" ht="12.75">
      <c r="B87" s="45"/>
      <c r="C87" s="49"/>
      <c r="D87" s="46"/>
      <c r="E87" s="246">
        <v>3</v>
      </c>
      <c r="F87" s="250" t="s">
        <v>39</v>
      </c>
      <c r="G87" s="238"/>
      <c r="H87" s="46"/>
      <c r="I87" s="46"/>
      <c r="J87" s="46"/>
      <c r="K87" s="282" t="s">
        <v>193</v>
      </c>
      <c r="L87" s="281">
        <f>Pasivet!G36</f>
        <v>3000000</v>
      </c>
      <c r="M87" s="281"/>
      <c r="N87" s="48"/>
    </row>
    <row r="88" spans="2:14" ht="12.75">
      <c r="B88" s="45"/>
      <c r="C88" s="49"/>
      <c r="D88" s="46"/>
      <c r="E88" s="246">
        <v>4</v>
      </c>
      <c r="F88" s="250" t="s">
        <v>40</v>
      </c>
      <c r="G88" s="238"/>
      <c r="H88" s="46"/>
      <c r="I88" s="46"/>
      <c r="J88" s="46"/>
      <c r="K88" s="49" t="s">
        <v>194</v>
      </c>
      <c r="L88" s="46">
        <v>0</v>
      </c>
      <c r="M88" s="281"/>
      <c r="N88" s="48"/>
    </row>
    <row r="89" spans="2:14" ht="12.75">
      <c r="B89" s="45"/>
      <c r="C89" s="49"/>
      <c r="D89" s="46"/>
      <c r="E89" s="246">
        <v>5</v>
      </c>
      <c r="F89" s="250" t="s">
        <v>135</v>
      </c>
      <c r="G89" s="238"/>
      <c r="H89" s="46"/>
      <c r="I89" s="46"/>
      <c r="J89" s="46"/>
      <c r="K89" s="49" t="s">
        <v>194</v>
      </c>
      <c r="L89" s="46">
        <v>0</v>
      </c>
      <c r="M89" s="281"/>
      <c r="N89" s="48"/>
    </row>
    <row r="90" spans="2:14" ht="12.75">
      <c r="B90" s="45"/>
      <c r="C90" s="49"/>
      <c r="D90" s="46"/>
      <c r="E90" s="246">
        <v>6</v>
      </c>
      <c r="F90" s="250" t="s">
        <v>41</v>
      </c>
      <c r="G90" s="238"/>
      <c r="H90" s="46"/>
      <c r="I90" s="46"/>
      <c r="J90" s="46"/>
      <c r="K90" s="49" t="s">
        <v>194</v>
      </c>
      <c r="L90" s="46">
        <v>0</v>
      </c>
      <c r="M90" s="281"/>
      <c r="N90" s="48"/>
    </row>
    <row r="91" spans="2:14" ht="12.75">
      <c r="B91" s="45"/>
      <c r="C91" s="49"/>
      <c r="D91" s="46"/>
      <c r="E91" s="246">
        <v>7</v>
      </c>
      <c r="F91" s="250" t="s">
        <v>42</v>
      </c>
      <c r="G91" s="238"/>
      <c r="H91" s="46"/>
      <c r="I91" s="46"/>
      <c r="J91" s="46"/>
      <c r="K91" s="49" t="s">
        <v>193</v>
      </c>
      <c r="L91" s="46">
        <v>0</v>
      </c>
      <c r="M91" s="281"/>
      <c r="N91" s="48"/>
    </row>
    <row r="92" spans="2:14" ht="12.75">
      <c r="B92" s="45"/>
      <c r="C92" s="49"/>
      <c r="D92" s="46"/>
      <c r="E92" s="246">
        <v>8</v>
      </c>
      <c r="F92" s="250" t="s">
        <v>43</v>
      </c>
      <c r="G92" s="238"/>
      <c r="H92" s="46"/>
      <c r="I92" s="46"/>
      <c r="J92" s="46"/>
      <c r="K92" s="49" t="s">
        <v>194</v>
      </c>
      <c r="L92" s="46">
        <v>0</v>
      </c>
      <c r="M92" s="281"/>
      <c r="N92" s="48"/>
    </row>
    <row r="93" spans="2:14" ht="12.75">
      <c r="B93" s="45"/>
      <c r="C93" s="49"/>
      <c r="D93" s="46"/>
      <c r="E93" s="246">
        <v>9</v>
      </c>
      <c r="F93" s="250" t="s">
        <v>44</v>
      </c>
      <c r="G93" s="238"/>
      <c r="H93" s="46"/>
      <c r="I93" s="46"/>
      <c r="J93" s="46"/>
      <c r="K93" s="49" t="s">
        <v>193</v>
      </c>
      <c r="L93" s="265">
        <f>Pasivet!G42</f>
        <v>0</v>
      </c>
      <c r="M93" s="281"/>
      <c r="N93" s="48"/>
    </row>
    <row r="94" spans="2:14" ht="12.75">
      <c r="B94" s="45"/>
      <c r="C94" s="49"/>
      <c r="D94" s="46"/>
      <c r="E94" s="246">
        <v>10</v>
      </c>
      <c r="F94" s="250" t="s">
        <v>45</v>
      </c>
      <c r="G94" s="238"/>
      <c r="H94" s="46"/>
      <c r="I94" s="46"/>
      <c r="J94" s="46"/>
      <c r="K94" s="49" t="s">
        <v>193</v>
      </c>
      <c r="L94" s="265">
        <f>Pasivet!G43</f>
        <v>0</v>
      </c>
      <c r="M94" s="281"/>
      <c r="N94" s="48"/>
    </row>
    <row r="95" spans="2:14" ht="13.5" thickBot="1">
      <c r="B95" s="45"/>
      <c r="C95" s="49"/>
      <c r="D95" s="46"/>
      <c r="E95" s="234"/>
      <c r="F95" s="254"/>
      <c r="G95" s="238"/>
      <c r="H95" s="46"/>
      <c r="I95" s="46"/>
      <c r="J95" s="46"/>
      <c r="K95" s="190"/>
      <c r="L95" s="195"/>
      <c r="M95" s="281"/>
      <c r="N95" s="48"/>
    </row>
    <row r="96" spans="2:17" ht="13.5" thickBot="1">
      <c r="B96" s="45"/>
      <c r="C96" s="49"/>
      <c r="D96" s="46"/>
      <c r="E96" s="46"/>
      <c r="F96" s="259" t="s">
        <v>230</v>
      </c>
      <c r="G96" s="260"/>
      <c r="H96" s="260"/>
      <c r="I96" s="260"/>
      <c r="J96" s="260"/>
      <c r="K96" s="261" t="s">
        <v>223</v>
      </c>
      <c r="L96" s="262"/>
      <c r="M96" s="302">
        <f>M59+M75+M84</f>
        <v>7443523</v>
      </c>
      <c r="N96" s="48"/>
      <c r="P96" s="227"/>
      <c r="Q96" s="189"/>
    </row>
    <row r="97" spans="2:17" ht="12.75">
      <c r="B97" s="45"/>
      <c r="C97" s="49"/>
      <c r="D97" s="46"/>
      <c r="E97" s="46"/>
      <c r="F97" s="195"/>
      <c r="G97" s="46"/>
      <c r="H97" s="46"/>
      <c r="I97" s="46"/>
      <c r="J97" s="46"/>
      <c r="K97" s="190"/>
      <c r="L97" s="195"/>
      <c r="M97" s="195"/>
      <c r="N97" s="48"/>
      <c r="Q97" s="189"/>
    </row>
    <row r="98" spans="2:14" ht="12.75">
      <c r="B98" s="45"/>
      <c r="C98" s="266"/>
      <c r="D98" s="266" t="s">
        <v>205</v>
      </c>
      <c r="E98" s="46"/>
      <c r="F98" s="195" t="s">
        <v>232</v>
      </c>
      <c r="G98" s="46"/>
      <c r="H98" s="46"/>
      <c r="I98" s="46"/>
      <c r="J98" s="46"/>
      <c r="K98" s="46"/>
      <c r="L98" s="46"/>
      <c r="M98" s="46"/>
      <c r="N98" s="48"/>
    </row>
    <row r="99" spans="2:14" ht="12.75">
      <c r="B99" s="45"/>
      <c r="C99" s="266"/>
      <c r="D99" s="266"/>
      <c r="E99" s="46"/>
      <c r="F99" s="195"/>
      <c r="G99" s="46"/>
      <c r="H99" s="46"/>
      <c r="I99" s="46"/>
      <c r="J99" s="46"/>
      <c r="K99" s="46"/>
      <c r="L99" s="46"/>
      <c r="M99" s="46"/>
      <c r="N99" s="48"/>
    </row>
    <row r="100" spans="2:14" ht="15">
      <c r="B100" s="45"/>
      <c r="C100" s="266"/>
      <c r="D100" s="291" t="s">
        <v>3</v>
      </c>
      <c r="E100" s="5"/>
      <c r="F100" s="292" t="s">
        <v>254</v>
      </c>
      <c r="G100" s="5"/>
      <c r="H100" s="5"/>
      <c r="I100" s="5"/>
      <c r="J100" s="5"/>
      <c r="K100" s="293" t="s">
        <v>226</v>
      </c>
      <c r="L100" s="291"/>
      <c r="M100" s="294">
        <v>0</v>
      </c>
      <c r="N100" s="48"/>
    </row>
    <row r="101" spans="2:14" ht="12.75">
      <c r="B101" s="45"/>
      <c r="C101" s="266"/>
      <c r="D101" s="291" t="s">
        <v>4</v>
      </c>
      <c r="E101" s="5"/>
      <c r="F101" s="291" t="s">
        <v>255</v>
      </c>
      <c r="G101" s="291"/>
      <c r="H101" s="291"/>
      <c r="I101" s="291"/>
      <c r="J101" s="291"/>
      <c r="K101" s="293" t="s">
        <v>226</v>
      </c>
      <c r="L101" s="291"/>
      <c r="M101" s="294">
        <v>0</v>
      </c>
      <c r="N101" s="48"/>
    </row>
    <row r="102" spans="2:14" ht="12.75">
      <c r="B102" s="45"/>
      <c r="C102" s="266"/>
      <c r="D102" s="291" t="s">
        <v>35</v>
      </c>
      <c r="E102" s="5"/>
      <c r="F102" s="291" t="s">
        <v>256</v>
      </c>
      <c r="G102" s="291"/>
      <c r="H102" s="291"/>
      <c r="I102" s="291"/>
      <c r="J102" s="291"/>
      <c r="K102" s="293" t="s">
        <v>226</v>
      </c>
      <c r="L102" s="291"/>
      <c r="M102" s="294">
        <f>M100-M101</f>
        <v>0</v>
      </c>
      <c r="N102" s="48"/>
    </row>
    <row r="103" spans="2:14" ht="12.75">
      <c r="B103" s="45"/>
      <c r="C103" s="266"/>
      <c r="D103" s="291"/>
      <c r="E103" s="5"/>
      <c r="F103" s="295" t="s">
        <v>265</v>
      </c>
      <c r="G103" s="295"/>
      <c r="H103" s="295"/>
      <c r="I103" s="295"/>
      <c r="J103" s="295"/>
      <c r="K103" s="293"/>
      <c r="L103" s="291"/>
      <c r="M103" s="291"/>
      <c r="N103" s="48"/>
    </row>
    <row r="104" spans="2:14" ht="12.75">
      <c r="B104" s="45"/>
      <c r="C104" s="266"/>
      <c r="D104" s="291"/>
      <c r="E104" s="5"/>
      <c r="F104" s="295" t="s">
        <v>266</v>
      </c>
      <c r="G104" s="295"/>
      <c r="H104" s="295"/>
      <c r="I104" s="295"/>
      <c r="J104" s="295"/>
      <c r="K104" s="293"/>
      <c r="L104" s="291"/>
      <c r="M104" s="291"/>
      <c r="N104" s="48"/>
    </row>
    <row r="105" spans="2:14" ht="12.75">
      <c r="B105" s="45"/>
      <c r="C105" s="266"/>
      <c r="D105" s="291"/>
      <c r="E105" s="5"/>
      <c r="F105" s="296" t="s">
        <v>267</v>
      </c>
      <c r="G105" s="295"/>
      <c r="H105" s="295"/>
      <c r="I105" s="295"/>
      <c r="J105" s="295"/>
      <c r="K105" s="293"/>
      <c r="L105" s="291"/>
      <c r="M105" s="291"/>
      <c r="N105" s="48"/>
    </row>
    <row r="106" spans="2:14" ht="12.75">
      <c r="B106" s="45"/>
      <c r="C106" s="266"/>
      <c r="D106" s="291"/>
      <c r="E106" s="5"/>
      <c r="F106" s="296" t="s">
        <v>268</v>
      </c>
      <c r="G106" s="295"/>
      <c r="H106" s="295"/>
      <c r="I106" s="295"/>
      <c r="J106" s="295"/>
      <c r="K106" s="293"/>
      <c r="L106" s="291"/>
      <c r="M106" s="291"/>
      <c r="N106" s="48"/>
    </row>
    <row r="107" spans="2:14" ht="12.75">
      <c r="B107" s="45"/>
      <c r="C107" s="266"/>
      <c r="D107" s="291"/>
      <c r="E107" s="5"/>
      <c r="F107" s="296" t="s">
        <v>269</v>
      </c>
      <c r="G107" s="295"/>
      <c r="H107" s="295"/>
      <c r="I107" s="295"/>
      <c r="J107" s="295"/>
      <c r="K107" s="293"/>
      <c r="L107" s="291"/>
      <c r="M107" s="291"/>
      <c r="N107" s="48"/>
    </row>
    <row r="108" spans="2:14" ht="12.75" hidden="1">
      <c r="B108" s="45"/>
      <c r="C108" s="266"/>
      <c r="D108" s="291"/>
      <c r="E108" s="5"/>
      <c r="F108" s="291"/>
      <c r="G108" s="5"/>
      <c r="H108" s="5"/>
      <c r="I108" s="5"/>
      <c r="J108" s="5"/>
      <c r="K108" s="5"/>
      <c r="L108" s="5"/>
      <c r="M108" s="5"/>
      <c r="N108" s="48"/>
    </row>
    <row r="109" spans="2:14" ht="12.75">
      <c r="B109" s="45"/>
      <c r="C109" s="266"/>
      <c r="D109" s="266"/>
      <c r="E109" s="46"/>
      <c r="F109" s="195"/>
      <c r="G109" s="46"/>
      <c r="H109" s="46"/>
      <c r="I109" s="46"/>
      <c r="J109" s="46"/>
      <c r="K109" s="46"/>
      <c r="L109" s="46"/>
      <c r="M109" s="46"/>
      <c r="N109" s="48"/>
    </row>
    <row r="110" spans="2:14" ht="12.75">
      <c r="B110" s="45"/>
      <c r="C110" s="49"/>
      <c r="D110" s="267" t="s">
        <v>233</v>
      </c>
      <c r="E110" s="195"/>
      <c r="F110" s="195" t="s">
        <v>234</v>
      </c>
      <c r="G110" s="46"/>
      <c r="H110" s="46"/>
      <c r="I110" s="46"/>
      <c r="J110" s="46"/>
      <c r="K110" s="46"/>
      <c r="L110" s="46"/>
      <c r="M110" s="46"/>
      <c r="N110" s="48"/>
    </row>
    <row r="111" spans="2:14" ht="12.75">
      <c r="B111" s="45"/>
      <c r="C111" s="49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8"/>
    </row>
    <row r="112" spans="2:14" ht="12.75">
      <c r="B112" s="45"/>
      <c r="C112" s="49"/>
      <c r="D112" s="46"/>
      <c r="E112" s="46"/>
      <c r="F112" s="46" t="s">
        <v>235</v>
      </c>
      <c r="G112" s="46"/>
      <c r="H112" s="46"/>
      <c r="I112" s="46"/>
      <c r="J112" s="46"/>
      <c r="K112" s="46"/>
      <c r="L112" s="46"/>
      <c r="M112" s="46"/>
      <c r="N112" s="48"/>
    </row>
    <row r="113" spans="2:14" ht="12.75">
      <c r="B113" s="45"/>
      <c r="C113" s="49"/>
      <c r="D113" s="46"/>
      <c r="E113" s="46" t="s">
        <v>236</v>
      </c>
      <c r="F113" s="46"/>
      <c r="G113" s="46"/>
      <c r="H113" s="46"/>
      <c r="I113" s="46"/>
      <c r="J113" s="46"/>
      <c r="K113" s="46"/>
      <c r="L113" s="46"/>
      <c r="M113" s="46"/>
      <c r="N113" s="48"/>
    </row>
    <row r="114" spans="2:14" ht="12.75">
      <c r="B114" s="45"/>
      <c r="C114" s="49"/>
      <c r="D114" s="46"/>
      <c r="E114" s="46"/>
      <c r="F114" s="46"/>
      <c r="G114" s="195"/>
      <c r="H114" s="195"/>
      <c r="I114" s="195"/>
      <c r="J114" s="195"/>
      <c r="K114" s="195"/>
      <c r="L114" s="195"/>
      <c r="M114" s="195"/>
      <c r="N114" s="48"/>
    </row>
    <row r="115" spans="2:14" ht="12.75">
      <c r="B115" s="45"/>
      <c r="C115" s="49"/>
      <c r="D115" s="46"/>
      <c r="E115" s="46"/>
      <c r="F115" s="46"/>
      <c r="G115" s="195"/>
      <c r="H115" s="195"/>
      <c r="I115" s="195"/>
      <c r="J115" s="195"/>
      <c r="K115" s="195"/>
      <c r="L115" s="195"/>
      <c r="M115" s="195"/>
      <c r="N115" s="48"/>
    </row>
    <row r="116" spans="2:14" ht="12.75">
      <c r="B116" s="45"/>
      <c r="C116" s="49"/>
      <c r="D116" s="46"/>
      <c r="E116" s="46"/>
      <c r="F116" s="46"/>
      <c r="G116" s="195"/>
      <c r="H116" s="195"/>
      <c r="I116" s="195"/>
      <c r="J116" s="195" t="s">
        <v>75</v>
      </c>
      <c r="K116" s="195"/>
      <c r="L116" s="195"/>
      <c r="M116" s="195"/>
      <c r="N116" s="48"/>
    </row>
    <row r="117" spans="2:14" ht="12.75">
      <c r="B117" s="45"/>
      <c r="C117" s="49"/>
      <c r="D117" s="46"/>
      <c r="E117" s="46"/>
      <c r="F117" s="46"/>
      <c r="G117" s="195"/>
      <c r="H117" s="195"/>
      <c r="I117" s="195"/>
      <c r="J117" s="195"/>
      <c r="K117" s="195"/>
      <c r="L117" s="195"/>
      <c r="M117" s="195"/>
      <c r="N117" s="48"/>
    </row>
    <row r="118" spans="2:14" ht="15">
      <c r="B118" s="7"/>
      <c r="C118" s="224"/>
      <c r="D118" s="8"/>
      <c r="E118" s="8"/>
      <c r="F118" s="8"/>
      <c r="G118" s="8"/>
      <c r="H118" s="8"/>
      <c r="I118" s="8"/>
      <c r="J118" s="228"/>
      <c r="K118" s="228"/>
      <c r="L118" s="228"/>
      <c r="M118" s="228"/>
      <c r="N118" s="9"/>
    </row>
  </sheetData>
  <sheetProtection/>
  <mergeCells count="23">
    <mergeCell ref="F21:J21"/>
    <mergeCell ref="I15:J15"/>
    <mergeCell ref="E48:E49"/>
    <mergeCell ref="E18:E19"/>
    <mergeCell ref="F14:G14"/>
    <mergeCell ref="F18:J19"/>
    <mergeCell ref="E11:E12"/>
    <mergeCell ref="F16:L16"/>
    <mergeCell ref="F48:F49"/>
    <mergeCell ref="H31:I31"/>
    <mergeCell ref="F15:G15"/>
    <mergeCell ref="I11:J12"/>
    <mergeCell ref="H11:H12"/>
    <mergeCell ref="I14:J14"/>
    <mergeCell ref="F22:L22"/>
    <mergeCell ref="G48:I48"/>
    <mergeCell ref="B4:N4"/>
    <mergeCell ref="F13:G13"/>
    <mergeCell ref="I13:J13"/>
    <mergeCell ref="F11:G12"/>
    <mergeCell ref="D5:E5"/>
    <mergeCell ref="J48:L48"/>
    <mergeCell ref="F20:J20"/>
  </mergeCells>
  <printOptions horizontalCentered="1" verticalCentered="1"/>
  <pageMargins left="0" right="0" top="0" bottom="0" header="0.23" footer="0.17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50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3.57421875" style="0" customWidth="1"/>
    <col min="2" max="2" width="31.7109375" style="0" customWidth="1"/>
    <col min="3" max="3" width="4.851562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  <col min="8" max="8" width="6.28125" style="0" customWidth="1"/>
    <col min="9" max="9" width="19.8515625" style="0" customWidth="1"/>
    <col min="10" max="10" width="6.57421875" style="0" customWidth="1"/>
    <col min="11" max="11" width="10.00390625" style="0" customWidth="1"/>
    <col min="14" max="14" width="10.57421875" style="0" customWidth="1"/>
    <col min="15" max="17" width="10.8515625" style="0" customWidth="1"/>
    <col min="18" max="18" width="11.28125" style="0" customWidth="1"/>
    <col min="19" max="19" width="10.421875" style="0" customWidth="1"/>
    <col min="21" max="21" width="7.28125" style="0" customWidth="1"/>
    <col min="22" max="22" width="19.00390625" style="0" customWidth="1"/>
    <col min="28" max="28" width="10.421875" style="0" customWidth="1"/>
    <col min="29" max="29" width="10.7109375" style="0" customWidth="1"/>
    <col min="30" max="30" width="10.421875" style="0" customWidth="1"/>
    <col min="31" max="31" width="11.140625" style="0" customWidth="1"/>
    <col min="32" max="32" width="13.7109375" style="0" customWidth="1"/>
  </cols>
  <sheetData>
    <row r="2" ht="15.75">
      <c r="B2" s="220" t="s">
        <v>270</v>
      </c>
    </row>
    <row r="4" spans="2:7" ht="18" customHeight="1">
      <c r="B4" s="401" t="s">
        <v>282</v>
      </c>
      <c r="C4" s="401"/>
      <c r="D4" s="401"/>
      <c r="E4" s="401"/>
      <c r="F4" s="401"/>
      <c r="G4" s="401"/>
    </row>
    <row r="6" spans="1:7" s="28" customFormat="1" ht="15" customHeight="1">
      <c r="A6" s="397" t="s">
        <v>2</v>
      </c>
      <c r="B6" s="399" t="s">
        <v>64</v>
      </c>
      <c r="C6" s="397"/>
      <c r="D6" s="184" t="s">
        <v>206</v>
      </c>
      <c r="E6" s="397" t="s">
        <v>207</v>
      </c>
      <c r="F6" s="397" t="s">
        <v>208</v>
      </c>
      <c r="G6" s="184" t="s">
        <v>206</v>
      </c>
    </row>
    <row r="7" spans="1:7" s="28" customFormat="1" ht="15" customHeight="1">
      <c r="A7" s="398"/>
      <c r="B7" s="400"/>
      <c r="C7" s="398"/>
      <c r="D7" s="229" t="s">
        <v>274</v>
      </c>
      <c r="E7" s="398"/>
      <c r="F7" s="398"/>
      <c r="G7" s="230" t="s">
        <v>275</v>
      </c>
    </row>
    <row r="8" spans="1:7" ht="12.75">
      <c r="A8" s="185">
        <v>1</v>
      </c>
      <c r="B8" s="178" t="s">
        <v>231</v>
      </c>
      <c r="C8" s="185"/>
      <c r="D8" s="186">
        <v>0</v>
      </c>
      <c r="E8" s="186">
        <v>0</v>
      </c>
      <c r="F8" s="186">
        <v>0</v>
      </c>
      <c r="G8" s="186">
        <f aca="true" t="shared" si="0" ref="G8:G15">D8+E8-F8</f>
        <v>0</v>
      </c>
    </row>
    <row r="9" spans="1:7" ht="12.75">
      <c r="A9" s="185">
        <v>2</v>
      </c>
      <c r="B9" s="183" t="s">
        <v>241</v>
      </c>
      <c r="C9" s="185"/>
      <c r="D9" s="186">
        <v>0</v>
      </c>
      <c r="E9" s="186">
        <v>0</v>
      </c>
      <c r="F9" s="186">
        <f>D9</f>
        <v>0</v>
      </c>
      <c r="G9" s="186">
        <f t="shared" si="0"/>
        <v>0</v>
      </c>
    </row>
    <row r="10" spans="1:7" ht="12.75">
      <c r="A10" s="185">
        <v>3</v>
      </c>
      <c r="B10" s="183" t="s">
        <v>242</v>
      </c>
      <c r="C10" s="185"/>
      <c r="D10" s="186">
        <v>0</v>
      </c>
      <c r="E10" s="186">
        <v>0</v>
      </c>
      <c r="F10" s="186">
        <f>D10</f>
        <v>0</v>
      </c>
      <c r="G10" s="186">
        <f t="shared" si="0"/>
        <v>0</v>
      </c>
    </row>
    <row r="11" spans="1:7" ht="12.75">
      <c r="A11" s="185">
        <v>4</v>
      </c>
      <c r="B11" s="178" t="s">
        <v>243</v>
      </c>
      <c r="C11" s="185"/>
      <c r="D11" s="186">
        <v>0</v>
      </c>
      <c r="E11" s="186">
        <v>0</v>
      </c>
      <c r="F11" s="186">
        <v>0</v>
      </c>
      <c r="G11" s="186">
        <f t="shared" si="0"/>
        <v>0</v>
      </c>
    </row>
    <row r="12" spans="1:7" ht="12.75">
      <c r="A12" s="185">
        <v>5</v>
      </c>
      <c r="B12" s="183" t="s">
        <v>240</v>
      </c>
      <c r="C12" s="185"/>
      <c r="D12" s="186">
        <v>0</v>
      </c>
      <c r="E12" s="186">
        <v>0</v>
      </c>
      <c r="F12" s="186">
        <v>0</v>
      </c>
      <c r="G12" s="186">
        <f t="shared" si="0"/>
        <v>0</v>
      </c>
    </row>
    <row r="13" spans="1:7" ht="12.75">
      <c r="A13" s="185">
        <v>6</v>
      </c>
      <c r="B13" s="183" t="s">
        <v>245</v>
      </c>
      <c r="C13" s="185"/>
      <c r="D13" s="186">
        <v>0</v>
      </c>
      <c r="E13" s="186">
        <v>0</v>
      </c>
      <c r="F13" s="186">
        <v>0</v>
      </c>
      <c r="G13" s="186">
        <f t="shared" si="0"/>
        <v>0</v>
      </c>
    </row>
    <row r="14" spans="1:7" ht="12.75">
      <c r="A14" s="185">
        <v>7</v>
      </c>
      <c r="B14" s="178" t="s">
        <v>244</v>
      </c>
      <c r="C14" s="185"/>
      <c r="D14" s="186">
        <v>0</v>
      </c>
      <c r="E14" s="186">
        <v>0</v>
      </c>
      <c r="F14" s="186">
        <v>0</v>
      </c>
      <c r="G14" s="186">
        <f t="shared" si="0"/>
        <v>0</v>
      </c>
    </row>
    <row r="15" spans="1:7" ht="12.75">
      <c r="A15" s="185"/>
      <c r="B15" s="178"/>
      <c r="C15" s="185"/>
      <c r="D15" s="186"/>
      <c r="E15" s="186"/>
      <c r="F15" s="186"/>
      <c r="G15" s="186">
        <f t="shared" si="0"/>
        <v>0</v>
      </c>
    </row>
    <row r="16" spans="1:7" s="188" customFormat="1" ht="30" customHeight="1">
      <c r="A16" s="187"/>
      <c r="B16" s="221" t="s">
        <v>209</v>
      </c>
      <c r="C16" s="222"/>
      <c r="D16" s="223">
        <f>SUM(D8:D15)</f>
        <v>0</v>
      </c>
      <c r="E16" s="223">
        <f>SUM(E8:E15)</f>
        <v>0</v>
      </c>
      <c r="F16" s="223">
        <f>SUM(F8:F15)</f>
        <v>0</v>
      </c>
      <c r="G16" s="223">
        <f>SUM(G8:G15)</f>
        <v>0</v>
      </c>
    </row>
    <row r="19" spans="2:7" ht="15">
      <c r="B19" s="402" t="s">
        <v>283</v>
      </c>
      <c r="C19" s="403"/>
      <c r="D19" s="403"/>
      <c r="E19" s="403"/>
      <c r="F19" s="403"/>
      <c r="G19" s="403"/>
    </row>
    <row r="21" spans="1:7" ht="12.75">
      <c r="A21" s="397" t="s">
        <v>2</v>
      </c>
      <c r="B21" s="399" t="s">
        <v>64</v>
      </c>
      <c r="C21" s="397"/>
      <c r="D21" s="184" t="s">
        <v>206</v>
      </c>
      <c r="E21" s="397" t="s">
        <v>207</v>
      </c>
      <c r="F21" s="397" t="s">
        <v>208</v>
      </c>
      <c r="G21" s="184" t="s">
        <v>206</v>
      </c>
    </row>
    <row r="22" spans="1:7" ht="12.75">
      <c r="A22" s="398"/>
      <c r="B22" s="400"/>
      <c r="C22" s="398"/>
      <c r="D22" s="229" t="s">
        <v>274</v>
      </c>
      <c r="E22" s="398"/>
      <c r="F22" s="398"/>
      <c r="G22" s="230" t="s">
        <v>275</v>
      </c>
    </row>
    <row r="23" spans="1:7" ht="12.75">
      <c r="A23" s="185">
        <v>1</v>
      </c>
      <c r="B23" s="178" t="s">
        <v>231</v>
      </c>
      <c r="C23" s="185"/>
      <c r="D23" s="186">
        <v>0</v>
      </c>
      <c r="E23" s="186">
        <v>0</v>
      </c>
      <c r="F23" s="186">
        <v>0</v>
      </c>
      <c r="G23" s="186">
        <f aca="true" t="shared" si="1" ref="G23:G30">D23+E23-F23</f>
        <v>0</v>
      </c>
    </row>
    <row r="24" spans="1:7" ht="12.75">
      <c r="A24" s="185">
        <v>2</v>
      </c>
      <c r="B24" s="183" t="s">
        <v>241</v>
      </c>
      <c r="C24" s="185"/>
      <c r="D24" s="186">
        <v>0</v>
      </c>
      <c r="E24" s="186">
        <v>0</v>
      </c>
      <c r="F24" s="186">
        <v>0</v>
      </c>
      <c r="G24" s="186">
        <f t="shared" si="1"/>
        <v>0</v>
      </c>
    </row>
    <row r="25" spans="1:7" ht="12.75">
      <c r="A25" s="185">
        <v>3</v>
      </c>
      <c r="B25" s="183" t="s">
        <v>242</v>
      </c>
      <c r="C25" s="185"/>
      <c r="D25" s="186">
        <v>0</v>
      </c>
      <c r="E25" s="186">
        <v>0</v>
      </c>
      <c r="F25" s="186">
        <v>0</v>
      </c>
      <c r="G25" s="186">
        <f t="shared" si="1"/>
        <v>0</v>
      </c>
    </row>
    <row r="26" spans="1:7" ht="12.75">
      <c r="A26" s="185">
        <v>4</v>
      </c>
      <c r="B26" s="178" t="s">
        <v>243</v>
      </c>
      <c r="C26" s="185"/>
      <c r="D26" s="186">
        <v>0</v>
      </c>
      <c r="E26" s="186">
        <v>0</v>
      </c>
      <c r="F26" s="186">
        <v>0</v>
      </c>
      <c r="G26" s="186">
        <f t="shared" si="1"/>
        <v>0</v>
      </c>
    </row>
    <row r="27" spans="1:7" ht="12.75">
      <c r="A27" s="185">
        <v>5</v>
      </c>
      <c r="B27" s="183" t="s">
        <v>240</v>
      </c>
      <c r="C27" s="185"/>
      <c r="D27" s="186">
        <v>0</v>
      </c>
      <c r="E27" s="186">
        <v>0</v>
      </c>
      <c r="F27" s="186">
        <v>0</v>
      </c>
      <c r="G27" s="186">
        <f t="shared" si="1"/>
        <v>0</v>
      </c>
    </row>
    <row r="28" spans="1:7" ht="12.75">
      <c r="A28" s="185">
        <v>6</v>
      </c>
      <c r="B28" s="183" t="s">
        <v>245</v>
      </c>
      <c r="C28" s="185"/>
      <c r="D28" s="186">
        <v>0</v>
      </c>
      <c r="E28" s="186">
        <v>0</v>
      </c>
      <c r="F28" s="186">
        <v>0</v>
      </c>
      <c r="G28" s="186">
        <f t="shared" si="1"/>
        <v>0</v>
      </c>
    </row>
    <row r="29" spans="1:7" ht="12.75">
      <c r="A29" s="185">
        <v>7</v>
      </c>
      <c r="B29" s="178" t="s">
        <v>244</v>
      </c>
      <c r="C29" s="185"/>
      <c r="D29" s="186">
        <v>0</v>
      </c>
      <c r="E29" s="186">
        <v>0</v>
      </c>
      <c r="F29" s="186">
        <v>0</v>
      </c>
      <c r="G29" s="186">
        <f t="shared" si="1"/>
        <v>0</v>
      </c>
    </row>
    <row r="30" spans="1:7" ht="12.75">
      <c r="A30" s="185"/>
      <c r="B30" s="178"/>
      <c r="C30" s="185"/>
      <c r="D30" s="186"/>
      <c r="E30" s="186"/>
      <c r="F30" s="186"/>
      <c r="G30" s="186">
        <f t="shared" si="1"/>
        <v>0</v>
      </c>
    </row>
    <row r="31" spans="1:7" ht="30" customHeight="1">
      <c r="A31" s="187"/>
      <c r="B31" s="221" t="s">
        <v>209</v>
      </c>
      <c r="C31" s="222"/>
      <c r="D31" s="223">
        <f>SUM(D24:D30)</f>
        <v>0</v>
      </c>
      <c r="E31" s="223">
        <f>SUM(E24:E30)</f>
        <v>0</v>
      </c>
      <c r="F31" s="223">
        <f>SUM(F24:F30)</f>
        <v>0</v>
      </c>
      <c r="G31" s="223">
        <f>SUM(G24:G30)</f>
        <v>0</v>
      </c>
    </row>
    <row r="34" spans="2:7" ht="15">
      <c r="B34" s="402" t="s">
        <v>284</v>
      </c>
      <c r="C34" s="403"/>
      <c r="D34" s="403"/>
      <c r="E34" s="403"/>
      <c r="F34" s="403"/>
      <c r="G34" s="403"/>
    </row>
    <row r="36" spans="1:7" ht="12.75">
      <c r="A36" s="397" t="s">
        <v>2</v>
      </c>
      <c r="B36" s="399" t="s">
        <v>64</v>
      </c>
      <c r="C36" s="397"/>
      <c r="D36" s="184" t="s">
        <v>206</v>
      </c>
      <c r="E36" s="397" t="s">
        <v>207</v>
      </c>
      <c r="F36" s="397" t="s">
        <v>208</v>
      </c>
      <c r="G36" s="184" t="s">
        <v>206</v>
      </c>
    </row>
    <row r="37" spans="1:7" ht="12.75">
      <c r="A37" s="398"/>
      <c r="B37" s="400"/>
      <c r="C37" s="398"/>
      <c r="D37" s="229" t="s">
        <v>274</v>
      </c>
      <c r="E37" s="398"/>
      <c r="F37" s="398"/>
      <c r="G37" s="230" t="s">
        <v>275</v>
      </c>
    </row>
    <row r="38" spans="1:7" ht="12.75">
      <c r="A38" s="185">
        <v>1</v>
      </c>
      <c r="B38" s="178" t="s">
        <v>231</v>
      </c>
      <c r="C38" s="185"/>
      <c r="D38" s="186">
        <f aca="true" t="shared" si="2" ref="D38:G44">D8-D23</f>
        <v>0</v>
      </c>
      <c r="E38" s="186">
        <f t="shared" si="2"/>
        <v>0</v>
      </c>
      <c r="F38" s="186">
        <f t="shared" si="2"/>
        <v>0</v>
      </c>
      <c r="G38" s="186">
        <f t="shared" si="2"/>
        <v>0</v>
      </c>
    </row>
    <row r="39" spans="1:7" ht="12.75">
      <c r="A39" s="185">
        <v>2</v>
      </c>
      <c r="B39" s="183" t="s">
        <v>241</v>
      </c>
      <c r="C39" s="185"/>
      <c r="D39" s="186">
        <f t="shared" si="2"/>
        <v>0</v>
      </c>
      <c r="E39" s="186">
        <f t="shared" si="2"/>
        <v>0</v>
      </c>
      <c r="F39" s="186">
        <f t="shared" si="2"/>
        <v>0</v>
      </c>
      <c r="G39" s="186">
        <f t="shared" si="2"/>
        <v>0</v>
      </c>
    </row>
    <row r="40" spans="1:7" ht="12.75">
      <c r="A40" s="185">
        <v>3</v>
      </c>
      <c r="B40" s="183" t="s">
        <v>242</v>
      </c>
      <c r="C40" s="185"/>
      <c r="D40" s="186">
        <f t="shared" si="2"/>
        <v>0</v>
      </c>
      <c r="E40" s="186">
        <f t="shared" si="2"/>
        <v>0</v>
      </c>
      <c r="F40" s="186">
        <f t="shared" si="2"/>
        <v>0</v>
      </c>
      <c r="G40" s="186">
        <f t="shared" si="2"/>
        <v>0</v>
      </c>
    </row>
    <row r="41" spans="1:7" ht="12.75">
      <c r="A41" s="185">
        <v>4</v>
      </c>
      <c r="B41" s="178" t="s">
        <v>243</v>
      </c>
      <c r="C41" s="185"/>
      <c r="D41" s="186">
        <f t="shared" si="2"/>
        <v>0</v>
      </c>
      <c r="E41" s="186">
        <f t="shared" si="2"/>
        <v>0</v>
      </c>
      <c r="F41" s="186">
        <f t="shared" si="2"/>
        <v>0</v>
      </c>
      <c r="G41" s="186">
        <f t="shared" si="2"/>
        <v>0</v>
      </c>
    </row>
    <row r="42" spans="1:7" ht="12.75">
      <c r="A42" s="185">
        <v>5</v>
      </c>
      <c r="B42" s="183" t="s">
        <v>240</v>
      </c>
      <c r="C42" s="185"/>
      <c r="D42" s="186">
        <f t="shared" si="2"/>
        <v>0</v>
      </c>
      <c r="E42" s="186">
        <f t="shared" si="2"/>
        <v>0</v>
      </c>
      <c r="F42" s="186">
        <f t="shared" si="2"/>
        <v>0</v>
      </c>
      <c r="G42" s="186">
        <f t="shared" si="2"/>
        <v>0</v>
      </c>
    </row>
    <row r="43" spans="1:7" ht="12.75">
      <c r="A43" s="185">
        <v>6</v>
      </c>
      <c r="B43" s="183" t="s">
        <v>245</v>
      </c>
      <c r="C43" s="185"/>
      <c r="D43" s="186">
        <f t="shared" si="2"/>
        <v>0</v>
      </c>
      <c r="E43" s="186">
        <f t="shared" si="2"/>
        <v>0</v>
      </c>
      <c r="F43" s="186">
        <f t="shared" si="2"/>
        <v>0</v>
      </c>
      <c r="G43" s="186">
        <f t="shared" si="2"/>
        <v>0</v>
      </c>
    </row>
    <row r="44" spans="1:7" ht="12.75">
      <c r="A44" s="185">
        <v>7</v>
      </c>
      <c r="B44" s="178" t="s">
        <v>244</v>
      </c>
      <c r="C44" s="185"/>
      <c r="D44" s="186">
        <f t="shared" si="2"/>
        <v>0</v>
      </c>
      <c r="E44" s="186">
        <f t="shared" si="2"/>
        <v>0</v>
      </c>
      <c r="F44" s="186">
        <f t="shared" si="2"/>
        <v>0</v>
      </c>
      <c r="G44" s="186">
        <f t="shared" si="2"/>
        <v>0</v>
      </c>
    </row>
    <row r="45" spans="1:7" ht="12.75">
      <c r="A45" s="185"/>
      <c r="B45" s="178"/>
      <c r="C45" s="185"/>
      <c r="D45" s="186"/>
      <c r="E45" s="186"/>
      <c r="F45" s="186"/>
      <c r="G45" s="186">
        <f>D45+E45-F45</f>
        <v>0</v>
      </c>
    </row>
    <row r="46" spans="1:7" ht="30" customHeight="1">
      <c r="A46" s="187"/>
      <c r="B46" s="221" t="s">
        <v>209</v>
      </c>
      <c r="C46" s="222"/>
      <c r="D46" s="223">
        <f>SUM(D38:D45)</f>
        <v>0</v>
      </c>
      <c r="E46" s="223">
        <f>SUM(E38:E45)</f>
        <v>0</v>
      </c>
      <c r="F46" s="223">
        <f>SUM(F38:F45)</f>
        <v>0</v>
      </c>
      <c r="G46" s="223">
        <f>SUM(G38:G45)</f>
        <v>0</v>
      </c>
    </row>
    <row r="50" ht="15">
      <c r="F50" s="173" t="s">
        <v>210</v>
      </c>
    </row>
  </sheetData>
  <sheetProtection/>
  <mergeCells count="18">
    <mergeCell ref="A36:A37"/>
    <mergeCell ref="B36:B37"/>
    <mergeCell ref="C36:C37"/>
    <mergeCell ref="E36:E37"/>
    <mergeCell ref="B4:G4"/>
    <mergeCell ref="B19:G19"/>
    <mergeCell ref="B34:G34"/>
    <mergeCell ref="F21:F22"/>
    <mergeCell ref="F6:F7"/>
    <mergeCell ref="F36:F37"/>
    <mergeCell ref="A6:A7"/>
    <mergeCell ref="B6:B7"/>
    <mergeCell ref="C6:C7"/>
    <mergeCell ref="E6:E7"/>
    <mergeCell ref="A21:A22"/>
    <mergeCell ref="B21:B22"/>
    <mergeCell ref="C21:C22"/>
    <mergeCell ref="E21:E22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Eduard</cp:lastModifiedBy>
  <cp:lastPrinted>2013-03-27T02:45:32Z</cp:lastPrinted>
  <dcterms:created xsi:type="dcterms:W3CDTF">2002-02-16T18:16:52Z</dcterms:created>
  <dcterms:modified xsi:type="dcterms:W3CDTF">2014-07-02T14:20:42Z</dcterms:modified>
  <cp:category/>
  <cp:version/>
  <cp:contentType/>
  <cp:contentStatus/>
</cp:coreProperties>
</file>